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 информации 22\"/>
    </mc:Choice>
  </mc:AlternateContent>
  <bookViews>
    <workbookView xWindow="120" yWindow="120" windowWidth="15480" windowHeight="11640"/>
  </bookViews>
  <sheets>
    <sheet name="Форма 3 - г" sheetId="6" r:id="rId1"/>
  </sheets>
  <definedNames>
    <definedName name="_xlnm._FilterDatabase" localSheetId="0" hidden="1">'Форма 3 - г'!$A$5:$FK$8</definedName>
    <definedName name="_xlnm.Print_Area" localSheetId="0">'Форма 3 - г'!$A$1:$FK$137</definedName>
  </definedNames>
  <calcPr calcId="191029"/>
</workbook>
</file>

<file path=xl/calcChain.xml><?xml version="1.0" encoding="utf-8"?>
<calcChain xmlns="http://schemas.openxmlformats.org/spreadsheetml/2006/main">
  <c r="BZ64" i="6" l="1"/>
  <c r="DD129" i="6"/>
  <c r="DD124" i="6"/>
  <c r="DD119" i="6"/>
  <c r="DD114" i="6"/>
  <c r="DD109" i="6"/>
  <c r="DD111" i="6" s="1"/>
  <c r="DD104" i="6"/>
  <c r="DD99" i="6"/>
  <c r="DD94" i="6"/>
  <c r="DD89" i="6"/>
  <c r="DD84" i="6"/>
  <c r="DD79" i="6"/>
  <c r="DD74" i="6"/>
  <c r="DD69" i="6"/>
  <c r="DD64" i="6"/>
  <c r="DD59" i="6"/>
  <c r="DD54" i="6"/>
  <c r="DD49" i="6"/>
  <c r="DD44" i="6"/>
  <c r="DD39" i="6"/>
  <c r="DD34" i="6"/>
  <c r="DD29" i="6"/>
  <c r="DD24" i="6"/>
  <c r="DD19" i="6"/>
  <c r="DD14" i="6"/>
  <c r="DD9" i="6"/>
  <c r="BZ129" i="6"/>
  <c r="BZ124" i="6"/>
  <c r="BZ126" i="6" s="1"/>
  <c r="BZ119" i="6"/>
  <c r="BZ114" i="6"/>
  <c r="BZ116" i="6" s="1"/>
  <c r="BZ109" i="6"/>
  <c r="BZ111" i="6" s="1"/>
  <c r="BZ104" i="6"/>
  <c r="BZ99" i="6"/>
  <c r="BZ94" i="6"/>
  <c r="BZ89" i="6"/>
  <c r="BZ84" i="6"/>
  <c r="BZ79" i="6"/>
  <c r="BZ74" i="6"/>
  <c r="BZ69" i="6"/>
  <c r="BZ59" i="6"/>
  <c r="BZ54" i="6"/>
  <c r="BZ49" i="6"/>
  <c r="BZ44" i="6"/>
  <c r="BZ39" i="6"/>
  <c r="BZ34" i="6"/>
  <c r="BZ29" i="6"/>
  <c r="BZ24" i="6"/>
  <c r="BZ19" i="6"/>
  <c r="BZ14" i="6"/>
  <c r="BZ9" i="6"/>
  <c r="BK129" i="6"/>
  <c r="BK131" i="6" s="1"/>
  <c r="BK124" i="6"/>
  <c r="BK126" i="6" s="1"/>
  <c r="DD131" i="6"/>
  <c r="CN131" i="6"/>
  <c r="BZ131" i="6"/>
  <c r="DR131" i="6"/>
  <c r="DR126" i="6"/>
  <c r="DD126" i="6"/>
  <c r="CN126" i="6"/>
  <c r="DR119" i="6"/>
  <c r="DR116" i="6"/>
  <c r="DD116" i="6"/>
  <c r="CN116" i="6"/>
  <c r="BK114" i="6"/>
  <c r="BK116" i="6" s="1"/>
  <c r="EH109" i="6"/>
  <c r="EH111" i="6" s="1"/>
  <c r="DR109" i="6"/>
  <c r="DR111" i="6" s="1"/>
  <c r="CN109" i="6"/>
  <c r="CN111" i="6" s="1"/>
  <c r="BK109" i="6"/>
  <c r="BK111" i="6" s="1"/>
  <c r="DR104" i="6"/>
  <c r="DR99" i="6"/>
  <c r="DR94" i="6"/>
  <c r="DR89" i="6"/>
  <c r="DR84" i="6"/>
  <c r="DR74" i="6"/>
  <c r="DR69" i="6"/>
  <c r="DR64" i="6"/>
  <c r="DR59" i="6"/>
  <c r="DR54" i="6"/>
  <c r="DR49" i="6"/>
  <c r="DR44" i="6"/>
  <c r="DR39" i="6"/>
  <c r="DR9" i="6"/>
  <c r="EH9" i="6" l="1"/>
  <c r="EV109" i="6"/>
  <c r="EV111" i="6" s="1"/>
  <c r="CN9" i="6" l="1"/>
  <c r="CN39" i="6"/>
  <c r="CN104" i="6"/>
  <c r="CN99" i="6"/>
  <c r="CN94" i="6"/>
  <c r="CN89" i="6"/>
  <c r="CN84" i="6"/>
  <c r="CN79" i="6"/>
  <c r="CN74" i="6"/>
  <c r="CN69" i="6"/>
  <c r="CN64" i="6"/>
  <c r="CN59" i="6"/>
  <c r="CN54" i="6"/>
  <c r="CN44" i="6"/>
  <c r="CN49" i="6"/>
  <c r="CN34" i="6"/>
  <c r="DR34" i="6" s="1"/>
  <c r="CN29" i="6"/>
  <c r="DR29" i="6" s="1"/>
  <c r="CN14" i="6"/>
  <c r="DR14" i="6" s="1"/>
  <c r="CN19" i="6"/>
  <c r="DR19" i="6" s="1"/>
  <c r="CN24" i="6"/>
  <c r="DR24" i="6" s="1"/>
  <c r="BK104" i="6" l="1"/>
  <c r="BK99" i="6"/>
  <c r="BK101" i="6" s="1"/>
  <c r="BK94" i="6"/>
  <c r="BK89" i="6"/>
  <c r="BK84" i="6"/>
  <c r="BK79" i="6"/>
  <c r="BK81" i="6" s="1"/>
  <c r="BK74" i="6"/>
  <c r="BK69" i="6"/>
  <c r="BK64" i="6"/>
  <c r="BK59" i="6"/>
  <c r="BK61" i="6" s="1"/>
  <c r="BK54" i="6"/>
  <c r="BK49" i="6"/>
  <c r="BK44" i="6"/>
  <c r="BK39" i="6"/>
  <c r="BK34" i="6"/>
  <c r="BK29" i="6"/>
  <c r="BK24" i="6"/>
  <c r="BK19" i="6"/>
  <c r="BK14" i="6"/>
  <c r="DR101" i="6"/>
  <c r="DD101" i="6"/>
  <c r="CN101" i="6"/>
  <c r="BZ101" i="6"/>
  <c r="EV99" i="6"/>
  <c r="EV101" i="6" s="1"/>
  <c r="EH99" i="6"/>
  <c r="EH101" i="6" s="1"/>
  <c r="DR96" i="6"/>
  <c r="DD96" i="6"/>
  <c r="CN96" i="6"/>
  <c r="BZ96" i="6"/>
  <c r="BK96" i="6"/>
  <c r="EV94" i="6"/>
  <c r="EV96" i="6" s="1"/>
  <c r="EH94" i="6"/>
  <c r="EH96" i="6" s="1"/>
  <c r="DR71" i="6"/>
  <c r="DD71" i="6"/>
  <c r="CN71" i="6"/>
  <c r="BZ71" i="6"/>
  <c r="BK71" i="6"/>
  <c r="EV69" i="6"/>
  <c r="EV71" i="6" s="1"/>
  <c r="EH69" i="6"/>
  <c r="EH71" i="6" s="1"/>
  <c r="DR66" i="6"/>
  <c r="DD66" i="6"/>
  <c r="CN66" i="6"/>
  <c r="BZ66" i="6"/>
  <c r="BK66" i="6"/>
  <c r="EV64" i="6"/>
  <c r="EV66" i="6" s="1"/>
  <c r="EH64" i="6"/>
  <c r="EH66" i="6" s="1"/>
  <c r="DR61" i="6"/>
  <c r="DD61" i="6"/>
  <c r="CN61" i="6"/>
  <c r="BZ61" i="6"/>
  <c r="EV59" i="6"/>
  <c r="EV61" i="6" s="1"/>
  <c r="EH59" i="6"/>
  <c r="EH61" i="6" s="1"/>
  <c r="DR86" i="6"/>
  <c r="DD86" i="6"/>
  <c r="CN86" i="6"/>
  <c r="BZ86" i="6"/>
  <c r="BK86" i="6"/>
  <c r="EV84" i="6"/>
  <c r="EV86" i="6" s="1"/>
  <c r="EH84" i="6"/>
  <c r="EH86" i="6" s="1"/>
  <c r="DR81" i="6"/>
  <c r="DD81" i="6"/>
  <c r="CN81" i="6"/>
  <c r="BZ81" i="6"/>
  <c r="EV79" i="6"/>
  <c r="EV81" i="6" s="1"/>
  <c r="EH79" i="6"/>
  <c r="EH81" i="6" s="1"/>
  <c r="DR76" i="6"/>
  <c r="DD76" i="6"/>
  <c r="CN76" i="6"/>
  <c r="BZ76" i="6"/>
  <c r="BK76" i="6"/>
  <c r="EV74" i="6"/>
  <c r="EV76" i="6" s="1"/>
  <c r="EH74" i="6"/>
  <c r="EH76" i="6" s="1"/>
  <c r="DR56" i="6"/>
  <c r="DD56" i="6"/>
  <c r="CN56" i="6"/>
  <c r="BZ56" i="6"/>
  <c r="BK56" i="6"/>
  <c r="EV54" i="6"/>
  <c r="EV56" i="6" s="1"/>
  <c r="EH54" i="6"/>
  <c r="EH56" i="6" s="1"/>
  <c r="DR51" i="6"/>
  <c r="DD51" i="6"/>
  <c r="CN51" i="6"/>
  <c r="BZ51" i="6"/>
  <c r="BK51" i="6"/>
  <c r="EV49" i="6"/>
  <c r="EV51" i="6" s="1"/>
  <c r="EH49" i="6"/>
  <c r="EH51" i="6" s="1"/>
  <c r="DR46" i="6"/>
  <c r="DD46" i="6"/>
  <c r="CN46" i="6"/>
  <c r="BZ46" i="6"/>
  <c r="BK46" i="6"/>
  <c r="EV44" i="6"/>
  <c r="EV46" i="6" s="1"/>
  <c r="EH44" i="6"/>
  <c r="EH46" i="6" s="1"/>
  <c r="BK9" i="6"/>
  <c r="DR121" i="6" l="1"/>
  <c r="DD121" i="6"/>
  <c r="CN121" i="6"/>
  <c r="BZ121" i="6"/>
  <c r="BK121" i="6"/>
  <c r="EV104" i="6"/>
  <c r="EV106" i="6" s="1"/>
  <c r="EH104" i="6"/>
  <c r="EH106" i="6" s="1"/>
  <c r="EV89" i="6"/>
  <c r="EV91" i="6" s="1"/>
  <c r="EH89" i="6"/>
  <c r="EH91" i="6" s="1"/>
  <c r="DR106" i="6"/>
  <c r="DR91" i="6"/>
  <c r="DD106" i="6"/>
  <c r="CN106" i="6"/>
  <c r="BZ106" i="6"/>
  <c r="BK106" i="6"/>
  <c r="DD91" i="6"/>
  <c r="CN91" i="6"/>
  <c r="BZ91" i="6"/>
  <c r="BK91" i="6"/>
  <c r="EV39" i="6" l="1"/>
  <c r="EV41" i="6" s="1"/>
  <c r="EH39" i="6"/>
  <c r="EH41" i="6" s="1"/>
  <c r="DR41" i="6" l="1"/>
  <c r="DD41" i="6"/>
  <c r="CN41" i="6"/>
  <c r="BK41" i="6"/>
  <c r="BZ41" i="6"/>
  <c r="DR36" i="6" l="1"/>
  <c r="DD36" i="6"/>
  <c r="CN36" i="6"/>
  <c r="BZ36" i="6"/>
  <c r="BK36" i="6"/>
  <c r="EV34" i="6"/>
  <c r="EV36" i="6" s="1"/>
  <c r="EH34" i="6"/>
  <c r="EH36" i="6" s="1"/>
  <c r="DR31" i="6"/>
  <c r="DD31" i="6"/>
  <c r="BZ31" i="6"/>
  <c r="BK31" i="6"/>
  <c r="EH29" i="6"/>
  <c r="EH31" i="6" s="1"/>
  <c r="CN31" i="6"/>
  <c r="DD26" i="6"/>
  <c r="DR26" i="6"/>
  <c r="BK26" i="6"/>
  <c r="DD21" i="6"/>
  <c r="BZ21" i="6"/>
  <c r="BK21" i="6"/>
  <c r="EH19" i="6"/>
  <c r="EH21" i="6" s="1"/>
  <c r="DR21" i="6"/>
  <c r="CN21" i="6"/>
  <c r="DR16" i="6"/>
  <c r="DD16" i="6"/>
  <c r="CN16" i="6"/>
  <c r="BZ16" i="6"/>
  <c r="BK16" i="6"/>
  <c r="EV14" i="6"/>
  <c r="EV16" i="6" s="1"/>
  <c r="EH14" i="6"/>
  <c r="EH16" i="6" s="1"/>
  <c r="DR11" i="6"/>
  <c r="DD11" i="6"/>
  <c r="CN11" i="6"/>
  <c r="BZ11" i="6"/>
  <c r="BK11" i="6"/>
  <c r="EV9" i="6"/>
  <c r="EV11" i="6" s="1"/>
  <c r="EH11" i="6"/>
  <c r="EV24" i="6" l="1"/>
  <c r="EV26" i="6" s="1"/>
  <c r="CN26" i="6"/>
  <c r="EV19" i="6"/>
  <c r="EV21" i="6" s="1"/>
  <c r="EH24" i="6"/>
  <c r="EH26" i="6" s="1"/>
  <c r="EV29" i="6"/>
  <c r="EV31" i="6" s="1"/>
  <c r="BZ26" i="6"/>
</calcChain>
</file>

<file path=xl/sharedStrings.xml><?xml version="1.0" encoding="utf-8"?>
<sst xmlns="http://schemas.openxmlformats.org/spreadsheetml/2006/main" count="173" uniqueCount="76">
  <si>
    <t>в том числе:</t>
  </si>
  <si>
    <t>- за счет собственных средств организации;</t>
  </si>
  <si>
    <t>- за счет заемных средств;</t>
  </si>
  <si>
    <t>- за счет средств бюджетов всех уровней бюджетной системы РФ **.</t>
  </si>
  <si>
    <t>№
п/п</t>
  </si>
  <si>
    <t>Срок реализации</t>
  </si>
  <si>
    <t>начало
(мес./год)</t>
  </si>
  <si>
    <t>окончание
(мес./год)</t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</si>
  <si>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</si>
  <si>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</si>
  <si>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t>Форма № 3-г</t>
  </si>
  <si>
    <t xml:space="preserve">Отчет о реализации Инвестиционной программы субъекта естественной монополии в </t>
  </si>
  <si>
    <t xml:space="preserve"> году *</t>
  </si>
  <si>
    <t>Расходы на реализацию инвестиционной программы, всего
(тыс. руб.)</t>
  </si>
  <si>
    <t>с начала реализации проекта нарастающим итогом
(тыс. руб.)</t>
  </si>
  <si>
    <t>с начала реализации проекта нарастающим итогом, %</t>
  </si>
  <si>
    <t>план ***</t>
  </si>
  <si>
    <t>факт</t>
  </si>
  <si>
    <t>Отклонение фактических показателей от плановых</t>
  </si>
  <si>
    <t>Расходы на реализацию инвестиционной программы  в периоде t (отчетный период)</t>
  </si>
  <si>
    <t>Наименование проекта
в рамках
инвестиционной программы СЕМ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</si>
  <si>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</si>
  <si>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</si>
  <si>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</si>
  <si>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</si>
  <si>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</si>
  <si>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</si>
  <si>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</si>
  <si>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</si>
  <si>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</si>
  <si>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</si>
  <si>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</si>
  <si>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период t
2020 год, %</t>
  </si>
  <si>
    <t>2021</t>
  </si>
  <si>
    <t xml:space="preserve">Упаковщик багажа   УПМ 115-С 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</si>
  <si>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</si>
  <si>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</si>
  <si>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</si>
  <si>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</si>
  <si>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</si>
  <si>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</si>
  <si>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</si>
  <si>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</si>
  <si>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</si>
  <si>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</si>
  <si>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</si>
  <si>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период t
2021 год,
(тыс. руб.)</t>
  </si>
  <si>
    <t>период t
2021 год
(тыс. руб.)</t>
  </si>
  <si>
    <t>22</t>
  </si>
  <si>
    <t>Прочее медицинское оборудование</t>
  </si>
  <si>
    <t>Прочее оборудование</t>
  </si>
  <si>
    <t>23</t>
  </si>
  <si>
    <t>24</t>
  </si>
  <si>
    <t>25</t>
  </si>
  <si>
    <t xml:space="preserve">Аппарат ЭХВЧ 80-03 ФОТЕК </t>
  </si>
  <si>
    <t xml:space="preserve">Аппарат УЗИ </t>
  </si>
  <si>
    <t xml:space="preserve">Аппарат ИВЛ АДР - 1200 </t>
  </si>
  <si>
    <t xml:space="preserve">Шкаф для хранения лекарственных средств </t>
  </si>
  <si>
    <t>Центрифуга лабораторная</t>
  </si>
  <si>
    <t xml:space="preserve">Кресло для забора крови </t>
  </si>
  <si>
    <t>Каталка</t>
  </si>
  <si>
    <t xml:space="preserve">Холодильник медицинский </t>
  </si>
  <si>
    <t>Алкометр</t>
  </si>
  <si>
    <t>Рефлектор</t>
  </si>
  <si>
    <t>Кровать</t>
  </si>
  <si>
    <t>Утилизатор</t>
  </si>
  <si>
    <t>Светильник</t>
  </si>
  <si>
    <t>Носилки</t>
  </si>
  <si>
    <t>Электроотсос медицинский FAZINI F-36</t>
  </si>
  <si>
    <t>Анализатор</t>
  </si>
  <si>
    <t>Амплификатор изометрический</t>
  </si>
  <si>
    <t>Компрессор</t>
  </si>
  <si>
    <t>Дефибрилятор</t>
  </si>
  <si>
    <t>Монитор</t>
  </si>
  <si>
    <t>Аппарат ЭКГ</t>
  </si>
  <si>
    <t>Набор для пробоподготовки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</si>
</sst>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/>
    </xf>
    <xf numFmtId="49" fontId="1" fillId="0" borderId="0" xfId="0" applyNumberFormat="1" applyFont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4" fontId="1" fillId="0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center" vertical="top"/>
    </xf>
    <xf numFmtId="3" fontId="8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center" vertical="top"/>
    </xf>
    <xf numFmtId="9" fontId="1" fillId="0" borderId="4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/>
    </xf>
    <xf numFmtId="9" fontId="2" fillId="0" borderId="14" xfId="0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9" fontId="2" fillId="0" borderId="12" xfId="1" applyFont="1" applyFill="1" applyBorder="1" applyAlignment="1">
      <alignment horizontal="center"/>
    </xf>
    <xf numFmtId="9" fontId="2" fillId="0" borderId="13" xfId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3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/>
    </xf>
    <xf numFmtId="0" fontId="2" fillId="0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top"/>
    </xf>
    <xf numFmtId="3" fontId="8" fillId="0" borderId="7" xfId="0" applyNumberFormat="1" applyFont="1" applyFill="1" applyBorder="1" applyAlignment="1">
      <alignment horizontal="center" vertical="top"/>
    </xf>
    <xf numFmtId="3" fontId="8" fillId="0" borderId="8" xfId="0" applyNumberFormat="1" applyFont="1" applyFill="1" applyBorder="1" applyAlignment="1">
      <alignment horizontal="center" vertical="top"/>
    </xf>
    <xf numFmtId="3" fontId="1" fillId="0" borderId="3" xfId="0" applyNumberFormat="1" applyFont="1" applyFill="1" applyBorder="1" applyAlignment="1">
      <alignment horizontal="center" vertical="top"/>
    </xf>
    <xf numFmtId="3" fontId="1" fillId="0" borderId="7" xfId="0" applyNumberFormat="1" applyFont="1" applyFill="1" applyBorder="1" applyAlignment="1">
      <alignment horizontal="center" vertical="top"/>
    </xf>
    <xf numFmtId="3" fontId="1" fillId="0" borderId="8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justify" wrapText="1"/>
    </xf>
    <xf numFmtId="4" fontId="1" fillId="0" borderId="12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37"/>
  <sheetViews>
    <sheetView tabSelected="1" zoomScale="75" zoomScaleNormal="75" zoomScaleSheetLayoutView="100" workbookViewId="0">
      <pane xSplit="62" ySplit="8" topLeftCell="BK54" activePane="bottomRight" state="frozen"/>
      <selection pane="topRight" activeCell="BK1" sqref="BK1"/>
      <selection pane="bottomLeft" activeCell="A9" sqref="A9"/>
      <selection pane="bottomRight" activeCell="H65" sqref="H65:AJ65"/>
    </sheetView>
  </sheetViews>
  <sheetFormatPr defaultColWidth="0.85546875" defaultRowHeight="15" x14ac:dyDescent="0.25"/>
  <cols>
    <col min="1" max="6" width="0.5703125" style="1" customWidth="1"/>
    <col min="7" max="35" width="0.85546875" style="1" customWidth="1"/>
    <col min="36" max="36" width="31.28515625" style="1" customWidth="1"/>
    <col min="37" max="38" width="0.85546875" style="1"/>
    <col min="39" max="39" width="1" style="1" customWidth="1"/>
    <col min="40" max="64" width="0.85546875" style="1"/>
    <col min="65" max="65" width="0.7109375" style="1" customWidth="1"/>
    <col min="66" max="16384" width="0.85546875" style="1"/>
  </cols>
  <sheetData>
    <row r="1" spans="1:167" ht="14.25" customHeight="1" x14ac:dyDescent="0.25">
      <c r="FK1" s="4" t="s">
        <v>10</v>
      </c>
    </row>
    <row r="2" spans="1:167" ht="12.75" customHeight="1" x14ac:dyDescent="0.25"/>
    <row r="3" spans="1:167" s="5" customFormat="1" ht="14.2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AJ3" s="1"/>
      <c r="DS3" s="6" t="s">
        <v>11</v>
      </c>
      <c r="DT3" s="59" t="s">
        <v>33</v>
      </c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" t="s">
        <v>12</v>
      </c>
    </row>
    <row r="4" spans="1:167" ht="6" customHeight="1" x14ac:dyDescent="0.25"/>
    <row r="5" spans="1:167" s="2" customFormat="1" ht="33" customHeight="1" x14ac:dyDescent="0.2">
      <c r="A5" s="60" t="s">
        <v>4</v>
      </c>
      <c r="B5" s="61"/>
      <c r="C5" s="61"/>
      <c r="D5" s="61"/>
      <c r="E5" s="61"/>
      <c r="F5" s="62"/>
      <c r="G5" s="60" t="s">
        <v>20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2"/>
      <c r="AK5" s="69" t="s">
        <v>5</v>
      </c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1"/>
      <c r="BK5" s="72" t="s">
        <v>13</v>
      </c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4"/>
      <c r="BZ5" s="69" t="s">
        <v>19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1"/>
      <c r="EH5" s="60" t="s">
        <v>18</v>
      </c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2"/>
    </row>
    <row r="6" spans="1:167" s="2" customFormat="1" ht="16.5" customHeight="1" x14ac:dyDescent="0.2">
      <c r="A6" s="63"/>
      <c r="B6" s="64"/>
      <c r="C6" s="64"/>
      <c r="D6" s="64"/>
      <c r="E6" s="64"/>
      <c r="F6" s="65"/>
      <c r="G6" s="63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5"/>
      <c r="AK6" s="81" t="s">
        <v>6</v>
      </c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3"/>
      <c r="AX6" s="81" t="s">
        <v>7</v>
      </c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3"/>
      <c r="BK6" s="75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7"/>
      <c r="BZ6" s="69" t="s">
        <v>16</v>
      </c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1"/>
      <c r="DD6" s="69" t="s">
        <v>17</v>
      </c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1"/>
      <c r="EH6" s="66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8"/>
    </row>
    <row r="7" spans="1:167" s="2" customFormat="1" ht="88.5" customHeight="1" x14ac:dyDescent="0.2">
      <c r="A7" s="66"/>
      <c r="B7" s="67"/>
      <c r="C7" s="67"/>
      <c r="D7" s="67"/>
      <c r="E7" s="67"/>
      <c r="F7" s="68"/>
      <c r="G7" s="66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8"/>
      <c r="AK7" s="84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6"/>
      <c r="AX7" s="84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6"/>
      <c r="BK7" s="78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  <c r="BZ7" s="93" t="s">
        <v>46</v>
      </c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88" t="s">
        <v>14</v>
      </c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90"/>
      <c r="DD7" s="93" t="s">
        <v>47</v>
      </c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88" t="s">
        <v>14</v>
      </c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90"/>
      <c r="EH7" s="93" t="s">
        <v>32</v>
      </c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88" t="s">
        <v>15</v>
      </c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90"/>
    </row>
    <row r="8" spans="1:167" s="3" customFormat="1" ht="14.25" customHeight="1" x14ac:dyDescent="0.2">
      <c r="A8" s="91">
        <v>1</v>
      </c>
      <c r="B8" s="91"/>
      <c r="C8" s="91"/>
      <c r="D8" s="91"/>
      <c r="E8" s="91"/>
      <c r="F8" s="91"/>
      <c r="G8" s="87">
        <v>2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>
        <v>3</v>
      </c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>
        <v>4</v>
      </c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>
        <v>5</v>
      </c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>
        <v>6</v>
      </c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>
        <v>7</v>
      </c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>
        <v>8</v>
      </c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>
        <v>9</v>
      </c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>
        <v>10</v>
      </c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>
        <v>11</v>
      </c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</row>
    <row r="9" spans="1:167" s="19" customFormat="1" ht="37.5" customHeight="1" x14ac:dyDescent="0.25">
      <c r="A9" s="36" t="s">
        <v>22</v>
      </c>
      <c r="B9" s="37"/>
      <c r="C9" s="37"/>
      <c r="D9" s="37"/>
      <c r="E9" s="37"/>
      <c r="F9" s="38"/>
      <c r="G9" s="10"/>
      <c r="H9" s="39" t="s">
        <v>34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40"/>
      <c r="AK9" s="41">
        <v>44197</v>
      </c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3"/>
      <c r="AX9" s="41">
        <v>44561</v>
      </c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3"/>
      <c r="BK9" s="47">
        <f>303333*4/1000</f>
        <v>1213.3320000000001</v>
      </c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>
        <f>CN9</f>
        <v>1213.3320000000001</v>
      </c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>
        <f>1213332/1000</f>
        <v>1213.3320000000001</v>
      </c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>
        <f>DR9</f>
        <v>1213.3320000000001</v>
      </c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>
        <f>1213332/1000</f>
        <v>1213.3320000000001</v>
      </c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48">
        <f>DD9/BZ9-1</f>
        <v>0</v>
      </c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9">
        <f>DR9/CN9-1</f>
        <v>0</v>
      </c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1"/>
    </row>
    <row r="10" spans="1:167" s="19" customFormat="1" ht="16.5" customHeight="1" x14ac:dyDescent="0.25">
      <c r="A10" s="52"/>
      <c r="B10" s="53"/>
      <c r="C10" s="53"/>
      <c r="D10" s="53"/>
      <c r="E10" s="53"/>
      <c r="F10" s="54"/>
      <c r="G10" s="11"/>
      <c r="H10" s="55" t="s">
        <v>0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  <c r="AK10" s="44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6"/>
      <c r="AX10" s="44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6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</row>
    <row r="11" spans="1:167" s="19" customFormat="1" ht="16.5" customHeight="1" x14ac:dyDescent="0.2">
      <c r="A11" s="31"/>
      <c r="B11" s="32"/>
      <c r="C11" s="32"/>
      <c r="D11" s="32"/>
      <c r="E11" s="32"/>
      <c r="F11" s="33"/>
      <c r="G11" s="12"/>
      <c r="H11" s="25" t="s">
        <v>1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6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34">
        <f>BK9</f>
        <v>1213.3320000000001</v>
      </c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>
        <f>BZ9</f>
        <v>1213.3320000000001</v>
      </c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>
        <f>CN9</f>
        <v>1213.3320000000001</v>
      </c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>
        <f>DD9</f>
        <v>1213.3320000000001</v>
      </c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>
        <f>DR9</f>
        <v>1213.3320000000001</v>
      </c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5">
        <f>EH9</f>
        <v>0</v>
      </c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5">
        <f>EV9</f>
        <v>0</v>
      </c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</row>
    <row r="12" spans="1:167" s="19" customFormat="1" ht="16.5" customHeight="1" x14ac:dyDescent="0.2">
      <c r="A12" s="31"/>
      <c r="B12" s="32"/>
      <c r="C12" s="32"/>
      <c r="D12" s="32"/>
      <c r="E12" s="32"/>
      <c r="F12" s="33"/>
      <c r="G12" s="12"/>
      <c r="H12" s="25" t="s">
        <v>2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6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</row>
    <row r="13" spans="1:167" s="19" customFormat="1" ht="16.5" customHeight="1" x14ac:dyDescent="0.2">
      <c r="A13" s="22"/>
      <c r="B13" s="23"/>
      <c r="C13" s="23"/>
      <c r="D13" s="23"/>
      <c r="E13" s="23"/>
      <c r="F13" s="24"/>
      <c r="G13" s="12"/>
      <c r="H13" s="25" t="s">
        <v>3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6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</row>
    <row r="14" spans="1:167" s="19" customFormat="1" ht="43.9" customHeight="1" x14ac:dyDescent="0.25">
      <c r="A14" s="36" t="s">
        <v>23</v>
      </c>
      <c r="B14" s="37"/>
      <c r="C14" s="37"/>
      <c r="D14" s="37"/>
      <c r="E14" s="37"/>
      <c r="F14" s="38"/>
      <c r="G14" s="10"/>
      <c r="H14" s="39" t="s">
        <v>72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40"/>
      <c r="AK14" s="41">
        <v>44197</v>
      </c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3"/>
      <c r="AX14" s="41">
        <v>44561</v>
      </c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3"/>
      <c r="BK14" s="47">
        <f>2103652.02/1000</f>
        <v>2103.65202</v>
      </c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>
        <f>CN14</f>
        <v>2103.65202</v>
      </c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>
        <f>2103652.02/1000</f>
        <v>2103.65202</v>
      </c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>
        <f>DR14</f>
        <v>2103.65202</v>
      </c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>
        <f>CN14</f>
        <v>2103.65202</v>
      </c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48">
        <f>DD14/BZ14-1</f>
        <v>0</v>
      </c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9">
        <f>DR14/CN14-1</f>
        <v>0</v>
      </c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1"/>
    </row>
    <row r="15" spans="1:167" s="19" customFormat="1" ht="16.5" customHeight="1" x14ac:dyDescent="0.25">
      <c r="A15" s="52"/>
      <c r="B15" s="53"/>
      <c r="C15" s="53"/>
      <c r="D15" s="53"/>
      <c r="E15" s="53"/>
      <c r="F15" s="54"/>
      <c r="G15" s="11"/>
      <c r="H15" s="55" t="s">
        <v>0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6"/>
      <c r="AK15" s="44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6"/>
      <c r="AX15" s="44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6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</row>
    <row r="16" spans="1:167" s="19" customFormat="1" ht="16.5" customHeight="1" x14ac:dyDescent="0.2">
      <c r="A16" s="31"/>
      <c r="B16" s="32"/>
      <c r="C16" s="32"/>
      <c r="D16" s="32"/>
      <c r="E16" s="32"/>
      <c r="F16" s="33"/>
      <c r="G16" s="12"/>
      <c r="H16" s="25" t="s">
        <v>1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6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34">
        <f>BK14</f>
        <v>2103.65202</v>
      </c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>
        <f>BZ14</f>
        <v>2103.65202</v>
      </c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>
        <f>CN14</f>
        <v>2103.65202</v>
      </c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>
        <f>DD14</f>
        <v>2103.65202</v>
      </c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>
        <f>DR14</f>
        <v>2103.65202</v>
      </c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5">
        <f>EH14</f>
        <v>0</v>
      </c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5">
        <f>EV14</f>
        <v>0</v>
      </c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</row>
    <row r="17" spans="1:167" s="19" customFormat="1" ht="16.5" customHeight="1" x14ac:dyDescent="0.2">
      <c r="A17" s="31"/>
      <c r="B17" s="32"/>
      <c r="C17" s="32"/>
      <c r="D17" s="32"/>
      <c r="E17" s="32"/>
      <c r="F17" s="33"/>
      <c r="G17" s="12"/>
      <c r="H17" s="25" t="s">
        <v>2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</row>
    <row r="18" spans="1:167" s="19" customFormat="1" ht="16.5" customHeight="1" x14ac:dyDescent="0.2">
      <c r="A18" s="22"/>
      <c r="B18" s="23"/>
      <c r="C18" s="23"/>
      <c r="D18" s="23"/>
      <c r="E18" s="23"/>
      <c r="F18" s="24"/>
      <c r="G18" s="12"/>
      <c r="H18" s="25" t="s">
        <v>3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6"/>
      <c r="AK18" s="103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5"/>
      <c r="AX18" s="103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5"/>
      <c r="BK18" s="94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6"/>
      <c r="BZ18" s="94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6"/>
      <c r="CN18" s="94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6"/>
      <c r="DD18" s="97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9"/>
      <c r="DR18" s="100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2"/>
      <c r="EH18" s="100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2"/>
      <c r="EV18" s="100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2"/>
    </row>
    <row r="19" spans="1:167" s="19" customFormat="1" ht="16.5" customHeight="1" x14ac:dyDescent="0.25">
      <c r="A19" s="36" t="s">
        <v>24</v>
      </c>
      <c r="B19" s="37"/>
      <c r="C19" s="37"/>
      <c r="D19" s="37"/>
      <c r="E19" s="37"/>
      <c r="F19" s="38"/>
      <c r="G19" s="10"/>
      <c r="H19" s="39" t="s">
        <v>73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41">
        <v>44197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3"/>
      <c r="AX19" s="41">
        <v>44561</v>
      </c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3"/>
      <c r="BK19" s="47">
        <f>1557500/1000</f>
        <v>1557.5</v>
      </c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>
        <f>CN19</f>
        <v>1557.5</v>
      </c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>
        <f>1557500/1000</f>
        <v>1557.5</v>
      </c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>
        <f>DR19</f>
        <v>1557.5</v>
      </c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>
        <f>CN19</f>
        <v>1557.5</v>
      </c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48">
        <f>DD19/BZ19-1</f>
        <v>0</v>
      </c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9">
        <f>DR19/CN19-1</f>
        <v>0</v>
      </c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1"/>
    </row>
    <row r="20" spans="1:167" s="19" customFormat="1" ht="16.5" customHeight="1" x14ac:dyDescent="0.25">
      <c r="A20" s="52"/>
      <c r="B20" s="53"/>
      <c r="C20" s="53"/>
      <c r="D20" s="53"/>
      <c r="E20" s="53"/>
      <c r="F20" s="54"/>
      <c r="G20" s="11"/>
      <c r="H20" s="55" t="s">
        <v>0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6"/>
      <c r="AK20" s="44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6"/>
      <c r="AX20" s="44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6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</row>
    <row r="21" spans="1:167" s="19" customFormat="1" ht="16.5" customHeight="1" x14ac:dyDescent="0.2">
      <c r="A21" s="31"/>
      <c r="B21" s="32"/>
      <c r="C21" s="32"/>
      <c r="D21" s="32"/>
      <c r="E21" s="32"/>
      <c r="F21" s="33"/>
      <c r="G21" s="12"/>
      <c r="H21" s="25" t="s">
        <v>1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34">
        <f>BK19</f>
        <v>1557.5</v>
      </c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>
        <f>BZ19</f>
        <v>1557.5</v>
      </c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>
        <f>CN19</f>
        <v>1557.5</v>
      </c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>
        <f>DD19</f>
        <v>1557.5</v>
      </c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>
        <f>DR19</f>
        <v>1557.5</v>
      </c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5">
        <f>EH19</f>
        <v>0</v>
      </c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5">
        <f>EV19</f>
        <v>0</v>
      </c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</row>
    <row r="22" spans="1:167" s="19" customFormat="1" ht="16.5" customHeight="1" x14ac:dyDescent="0.2">
      <c r="A22" s="31"/>
      <c r="B22" s="32"/>
      <c r="C22" s="32"/>
      <c r="D22" s="32"/>
      <c r="E22" s="32"/>
      <c r="F22" s="33"/>
      <c r="G22" s="12"/>
      <c r="H22" s="25" t="s">
        <v>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6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</row>
    <row r="23" spans="1:167" s="19" customFormat="1" ht="16.5" customHeight="1" x14ac:dyDescent="0.2">
      <c r="A23" s="22"/>
      <c r="B23" s="23"/>
      <c r="C23" s="23"/>
      <c r="D23" s="23"/>
      <c r="E23" s="23"/>
      <c r="F23" s="24"/>
      <c r="G23" s="12"/>
      <c r="H23" s="25" t="s">
        <v>3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6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</row>
    <row r="24" spans="1:167" s="19" customFormat="1" ht="34.5" customHeight="1" x14ac:dyDescent="0.25">
      <c r="A24" s="36" t="s">
        <v>25</v>
      </c>
      <c r="B24" s="37"/>
      <c r="C24" s="37"/>
      <c r="D24" s="37"/>
      <c r="E24" s="37"/>
      <c r="F24" s="38"/>
      <c r="G24" s="10"/>
      <c r="H24" s="39" t="s">
        <v>74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40"/>
      <c r="AK24" s="41">
        <v>44197</v>
      </c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3"/>
      <c r="AX24" s="41">
        <v>44561</v>
      </c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3"/>
      <c r="BK24" s="47">
        <f>1225130/1000</f>
        <v>1225.1300000000001</v>
      </c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>
        <f>CN24</f>
        <v>1225.1300000000001</v>
      </c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>
        <f>1225130/1000</f>
        <v>1225.1300000000001</v>
      </c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>
        <f>DR24</f>
        <v>1225.1300000000001</v>
      </c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>
        <f>CN24</f>
        <v>1225.1300000000001</v>
      </c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48">
        <f>DD24/BZ24-1</f>
        <v>0</v>
      </c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9">
        <f>DR24/CN24-1</f>
        <v>0</v>
      </c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1"/>
    </row>
    <row r="25" spans="1:167" s="19" customFormat="1" ht="16.5" customHeight="1" x14ac:dyDescent="0.25">
      <c r="A25" s="52"/>
      <c r="B25" s="53"/>
      <c r="C25" s="53"/>
      <c r="D25" s="53"/>
      <c r="E25" s="53"/>
      <c r="F25" s="54"/>
      <c r="G25" s="11"/>
      <c r="H25" s="55" t="s">
        <v>0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K25" s="44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6"/>
      <c r="AX25" s="44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6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</row>
    <row r="26" spans="1:167" s="19" customFormat="1" ht="16.5" customHeight="1" x14ac:dyDescent="0.2">
      <c r="A26" s="31"/>
      <c r="B26" s="32"/>
      <c r="C26" s="32"/>
      <c r="D26" s="32"/>
      <c r="E26" s="32"/>
      <c r="F26" s="33"/>
      <c r="G26" s="12"/>
      <c r="H26" s="25" t="s">
        <v>1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6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34">
        <f>BK24</f>
        <v>1225.1300000000001</v>
      </c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>
        <f>BZ24</f>
        <v>1225.1300000000001</v>
      </c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>
        <f>CN24</f>
        <v>1225.1300000000001</v>
      </c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>
        <f>DD24</f>
        <v>1225.1300000000001</v>
      </c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>
        <f>DR24</f>
        <v>1225.1300000000001</v>
      </c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5">
        <f>EH24</f>
        <v>0</v>
      </c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5">
        <f>EV24</f>
        <v>0</v>
      </c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</row>
    <row r="27" spans="1:167" s="19" customFormat="1" ht="16.5" customHeight="1" x14ac:dyDescent="0.2">
      <c r="A27" s="31"/>
      <c r="B27" s="32"/>
      <c r="C27" s="32"/>
      <c r="D27" s="32"/>
      <c r="E27" s="32"/>
      <c r="F27" s="33"/>
      <c r="G27" s="12"/>
      <c r="H27" s="25" t="s">
        <v>2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6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</row>
    <row r="28" spans="1:167" s="19" customFormat="1" ht="16.5" customHeight="1" x14ac:dyDescent="0.2">
      <c r="A28" s="22"/>
      <c r="B28" s="23"/>
      <c r="C28" s="23"/>
      <c r="D28" s="23"/>
      <c r="E28" s="23"/>
      <c r="F28" s="24"/>
      <c r="G28" s="12"/>
      <c r="H28" s="25" t="s">
        <v>3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</row>
    <row r="29" spans="1:167" s="19" customFormat="1" ht="34.5" customHeight="1" x14ac:dyDescent="0.25">
      <c r="A29" s="36" t="s">
        <v>26</v>
      </c>
      <c r="B29" s="37"/>
      <c r="C29" s="37"/>
      <c r="D29" s="37"/>
      <c r="E29" s="37"/>
      <c r="F29" s="38"/>
      <c r="G29" s="10"/>
      <c r="H29" s="39" t="s">
        <v>71</v>
      </c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40"/>
      <c r="AK29" s="41">
        <v>44197</v>
      </c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3"/>
      <c r="AX29" s="41">
        <v>44561</v>
      </c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3"/>
      <c r="BK29" s="47">
        <f>1225000/1000</f>
        <v>1225</v>
      </c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>
        <f>CN29</f>
        <v>1225</v>
      </c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>
        <f>1225000/1000</f>
        <v>1225</v>
      </c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>
        <f>DR29</f>
        <v>1225</v>
      </c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>
        <f>CN29</f>
        <v>1225</v>
      </c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48">
        <f>DD29/BZ29-1</f>
        <v>0</v>
      </c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9">
        <f>DR29/CN29-1</f>
        <v>0</v>
      </c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1"/>
    </row>
    <row r="30" spans="1:167" s="19" customFormat="1" ht="16.5" customHeight="1" x14ac:dyDescent="0.25">
      <c r="A30" s="52"/>
      <c r="B30" s="53"/>
      <c r="C30" s="53"/>
      <c r="D30" s="53"/>
      <c r="E30" s="53"/>
      <c r="F30" s="54"/>
      <c r="G30" s="11"/>
      <c r="H30" s="55" t="s">
        <v>0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6"/>
      <c r="AK30" s="44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6"/>
      <c r="AX30" s="44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6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</row>
    <row r="31" spans="1:167" s="19" customFormat="1" ht="16.5" customHeight="1" x14ac:dyDescent="0.2">
      <c r="A31" s="31"/>
      <c r="B31" s="32"/>
      <c r="C31" s="32"/>
      <c r="D31" s="32"/>
      <c r="E31" s="32"/>
      <c r="F31" s="33"/>
      <c r="G31" s="12"/>
      <c r="H31" s="25" t="s">
        <v>1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6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34">
        <f>BK29</f>
        <v>1225</v>
      </c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>
        <f>BZ29</f>
        <v>1225</v>
      </c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>
        <f>CN29</f>
        <v>1225</v>
      </c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>
        <f>DD29</f>
        <v>1225</v>
      </c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>
        <f>DR29</f>
        <v>1225</v>
      </c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5">
        <f>EH29</f>
        <v>0</v>
      </c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5">
        <f>EV29</f>
        <v>0</v>
      </c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</row>
    <row r="32" spans="1:167" s="19" customFormat="1" ht="16.5" customHeight="1" x14ac:dyDescent="0.2">
      <c r="A32" s="31"/>
      <c r="B32" s="32"/>
      <c r="C32" s="32"/>
      <c r="D32" s="32"/>
      <c r="E32" s="32"/>
      <c r="F32" s="33"/>
      <c r="G32" s="12"/>
      <c r="H32" s="25" t="s">
        <v>2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6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</row>
    <row r="33" spans="1:167" s="19" customFormat="1" ht="16.5" customHeight="1" x14ac:dyDescent="0.2">
      <c r="A33" s="22"/>
      <c r="B33" s="23"/>
      <c r="C33" s="23"/>
      <c r="D33" s="23"/>
      <c r="E33" s="23"/>
      <c r="F33" s="24"/>
      <c r="G33" s="12"/>
      <c r="H33" s="25" t="s">
        <v>3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6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</row>
    <row r="34" spans="1:167" s="19" customFormat="1" ht="34.5" customHeight="1" x14ac:dyDescent="0.25">
      <c r="A34" s="36" t="s">
        <v>27</v>
      </c>
      <c r="B34" s="37"/>
      <c r="C34" s="37"/>
      <c r="D34" s="37"/>
      <c r="E34" s="37"/>
      <c r="F34" s="38"/>
      <c r="G34" s="10"/>
      <c r="H34" s="39" t="s">
        <v>70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40"/>
      <c r="AK34" s="41">
        <v>44197</v>
      </c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3"/>
      <c r="AX34" s="41">
        <v>44561</v>
      </c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3"/>
      <c r="BK34" s="47">
        <f>1025100/1000</f>
        <v>1025.0999999999999</v>
      </c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>
        <f>CN34</f>
        <v>1025.0999999999999</v>
      </c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>
        <f>1025100/1000</f>
        <v>1025.0999999999999</v>
      </c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>
        <f>DR34</f>
        <v>1025.0999999999999</v>
      </c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>
        <f>CN34</f>
        <v>1025.0999999999999</v>
      </c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48">
        <f>DD34/BZ34-1</f>
        <v>0</v>
      </c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9">
        <f>DR34/CN34-1</f>
        <v>0</v>
      </c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1"/>
    </row>
    <row r="35" spans="1:167" s="19" customFormat="1" ht="16.5" customHeight="1" x14ac:dyDescent="0.25">
      <c r="A35" s="52"/>
      <c r="B35" s="53"/>
      <c r="C35" s="53"/>
      <c r="D35" s="53"/>
      <c r="E35" s="53"/>
      <c r="F35" s="54"/>
      <c r="G35" s="11"/>
      <c r="H35" s="55" t="s">
        <v>0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6"/>
      <c r="AK35" s="44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6"/>
      <c r="AX35" s="44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6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</row>
    <row r="36" spans="1:167" s="19" customFormat="1" ht="16.5" customHeight="1" x14ac:dyDescent="0.2">
      <c r="A36" s="31"/>
      <c r="B36" s="32"/>
      <c r="C36" s="32"/>
      <c r="D36" s="32"/>
      <c r="E36" s="32"/>
      <c r="F36" s="33"/>
      <c r="G36" s="12"/>
      <c r="H36" s="25" t="s">
        <v>1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6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34">
        <f>BK34</f>
        <v>1025.0999999999999</v>
      </c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>
        <f>BZ34</f>
        <v>1025.0999999999999</v>
      </c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>
        <f>CN34</f>
        <v>1025.0999999999999</v>
      </c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>
        <f>DD34</f>
        <v>1025.0999999999999</v>
      </c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>
        <f>DR34</f>
        <v>1025.0999999999999</v>
      </c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5">
        <f>EH34</f>
        <v>0</v>
      </c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5">
        <f>EV34</f>
        <v>0</v>
      </c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</row>
    <row r="37" spans="1:167" s="19" customFormat="1" ht="16.5" customHeight="1" x14ac:dyDescent="0.2">
      <c r="A37" s="31"/>
      <c r="B37" s="32"/>
      <c r="C37" s="32"/>
      <c r="D37" s="32"/>
      <c r="E37" s="32"/>
      <c r="F37" s="33"/>
      <c r="G37" s="12"/>
      <c r="H37" s="25" t="s">
        <v>2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6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</row>
    <row r="38" spans="1:167" s="19" customFormat="1" ht="16.5" customHeight="1" x14ac:dyDescent="0.2">
      <c r="A38" s="22"/>
      <c r="B38" s="23"/>
      <c r="C38" s="23"/>
      <c r="D38" s="23"/>
      <c r="E38" s="23"/>
      <c r="F38" s="24"/>
      <c r="G38" s="12"/>
      <c r="H38" s="25" t="s">
        <v>3</v>
      </c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6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</row>
    <row r="39" spans="1:167" s="19" customFormat="1" ht="34.5" customHeight="1" x14ac:dyDescent="0.25">
      <c r="A39" s="36" t="s">
        <v>28</v>
      </c>
      <c r="B39" s="37"/>
      <c r="C39" s="37"/>
      <c r="D39" s="37"/>
      <c r="E39" s="37"/>
      <c r="F39" s="38"/>
      <c r="G39" s="10"/>
      <c r="H39" s="39" t="s">
        <v>69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40"/>
      <c r="AK39" s="41">
        <v>44197</v>
      </c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3"/>
      <c r="AX39" s="41">
        <v>44561</v>
      </c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3"/>
      <c r="BK39" s="47">
        <f>(684000+198900)/1000</f>
        <v>882.9</v>
      </c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>
        <f>CN39</f>
        <v>882.9</v>
      </c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>
        <f>684000/1000+198900/1000</f>
        <v>882.9</v>
      </c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>
        <f>DR39</f>
        <v>882.9</v>
      </c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>
        <f>198.9+684</f>
        <v>882.9</v>
      </c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48">
        <f>DD39/BZ39-1</f>
        <v>0</v>
      </c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9">
        <f>DR39/CN39-1</f>
        <v>0</v>
      </c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1"/>
    </row>
    <row r="40" spans="1:167" s="19" customFormat="1" ht="16.5" customHeight="1" x14ac:dyDescent="0.25">
      <c r="A40" s="52"/>
      <c r="B40" s="53"/>
      <c r="C40" s="53"/>
      <c r="D40" s="53"/>
      <c r="E40" s="53"/>
      <c r="F40" s="54"/>
      <c r="G40" s="11"/>
      <c r="H40" s="55" t="s">
        <v>0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6"/>
      <c r="AK40" s="44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6"/>
      <c r="AX40" s="44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6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</row>
    <row r="41" spans="1:167" s="19" customFormat="1" ht="16.5" customHeight="1" x14ac:dyDescent="0.2">
      <c r="A41" s="31"/>
      <c r="B41" s="32"/>
      <c r="C41" s="32"/>
      <c r="D41" s="32"/>
      <c r="E41" s="32"/>
      <c r="F41" s="33"/>
      <c r="G41" s="12"/>
      <c r="H41" s="25" t="s">
        <v>1</v>
      </c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6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34">
        <f>BK39</f>
        <v>882.9</v>
      </c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>
        <f>BZ39</f>
        <v>882.9</v>
      </c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>
        <f>CN39</f>
        <v>882.9</v>
      </c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>
        <f>DD39</f>
        <v>882.9</v>
      </c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>
        <f>DR39</f>
        <v>882.9</v>
      </c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5">
        <f>EH39</f>
        <v>0</v>
      </c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5">
        <f>EV39</f>
        <v>0</v>
      </c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</row>
    <row r="42" spans="1:167" s="19" customFormat="1" ht="16.5" customHeight="1" x14ac:dyDescent="0.2">
      <c r="A42" s="31"/>
      <c r="B42" s="32"/>
      <c r="C42" s="32"/>
      <c r="D42" s="32"/>
      <c r="E42" s="32"/>
      <c r="F42" s="33"/>
      <c r="G42" s="12"/>
      <c r="H42" s="25" t="s">
        <v>2</v>
      </c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6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</row>
    <row r="43" spans="1:167" s="19" customFormat="1" ht="16.5" customHeight="1" x14ac:dyDescent="0.2">
      <c r="A43" s="22"/>
      <c r="B43" s="23"/>
      <c r="C43" s="23"/>
      <c r="D43" s="23"/>
      <c r="E43" s="23"/>
      <c r="F43" s="24"/>
      <c r="G43" s="12"/>
      <c r="H43" s="25" t="s">
        <v>3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6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</row>
    <row r="44" spans="1:167" s="19" customFormat="1" ht="34.5" customHeight="1" x14ac:dyDescent="0.25">
      <c r="A44" s="36" t="s">
        <v>29</v>
      </c>
      <c r="B44" s="37"/>
      <c r="C44" s="37"/>
      <c r="D44" s="37"/>
      <c r="E44" s="37"/>
      <c r="F44" s="38"/>
      <c r="G44" s="10"/>
      <c r="H44" s="39" t="s">
        <v>68</v>
      </c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40"/>
      <c r="AK44" s="41">
        <v>44197</v>
      </c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3"/>
      <c r="AX44" s="41">
        <v>44561</v>
      </c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3"/>
      <c r="BK44" s="47">
        <f>607200/1000</f>
        <v>607.20000000000005</v>
      </c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>
        <f>CN44</f>
        <v>607.20000000000005</v>
      </c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>
        <f>607200/1000</f>
        <v>607.20000000000005</v>
      </c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>
        <f>DR44</f>
        <v>607.20000000000005</v>
      </c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>
        <f>607200/1000</f>
        <v>607.20000000000005</v>
      </c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8">
        <f>DD44/BZ44-1</f>
        <v>0</v>
      </c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9">
        <f>DR44/CN44-1</f>
        <v>0</v>
      </c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1"/>
    </row>
    <row r="45" spans="1:167" s="19" customFormat="1" ht="16.5" customHeight="1" x14ac:dyDescent="0.25">
      <c r="A45" s="52"/>
      <c r="B45" s="53"/>
      <c r="C45" s="53"/>
      <c r="D45" s="53"/>
      <c r="E45" s="53"/>
      <c r="F45" s="54"/>
      <c r="G45" s="11"/>
      <c r="H45" s="55" t="s">
        <v>0</v>
      </c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6"/>
      <c r="AK45" s="44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6"/>
      <c r="AX45" s="44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6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</row>
    <row r="46" spans="1:167" s="19" customFormat="1" ht="16.5" customHeight="1" x14ac:dyDescent="0.2">
      <c r="A46" s="31"/>
      <c r="B46" s="32"/>
      <c r="C46" s="32"/>
      <c r="D46" s="32"/>
      <c r="E46" s="32"/>
      <c r="F46" s="33"/>
      <c r="G46" s="12"/>
      <c r="H46" s="25" t="s">
        <v>1</v>
      </c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6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34">
        <f>BK44</f>
        <v>607.20000000000005</v>
      </c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>
        <f>BZ44</f>
        <v>607.20000000000005</v>
      </c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>
        <f>CN44</f>
        <v>607.20000000000005</v>
      </c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>
        <f>DD44</f>
        <v>607.20000000000005</v>
      </c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>
        <f>DR44</f>
        <v>607.20000000000005</v>
      </c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5">
        <f>EH44</f>
        <v>0</v>
      </c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5">
        <f>EV44</f>
        <v>0</v>
      </c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</row>
    <row r="47" spans="1:167" s="19" customFormat="1" ht="16.5" customHeight="1" x14ac:dyDescent="0.2">
      <c r="A47" s="31"/>
      <c r="B47" s="32"/>
      <c r="C47" s="32"/>
      <c r="D47" s="32"/>
      <c r="E47" s="32"/>
      <c r="F47" s="33"/>
      <c r="G47" s="12"/>
      <c r="H47" s="25" t="s">
        <v>2</v>
      </c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6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</row>
    <row r="48" spans="1:167" s="19" customFormat="1" ht="16.5" customHeight="1" x14ac:dyDescent="0.2">
      <c r="A48" s="22"/>
      <c r="B48" s="23"/>
      <c r="C48" s="23"/>
      <c r="D48" s="23"/>
      <c r="E48" s="23"/>
      <c r="F48" s="24"/>
      <c r="G48" s="12"/>
      <c r="H48" s="25" t="s">
        <v>3</v>
      </c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6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</row>
    <row r="49" spans="1:167" s="19" customFormat="1" ht="34.5" customHeight="1" x14ac:dyDescent="0.25">
      <c r="A49" s="36" t="s">
        <v>30</v>
      </c>
      <c r="B49" s="37"/>
      <c r="C49" s="37"/>
      <c r="D49" s="37"/>
      <c r="E49" s="37"/>
      <c r="F49" s="38"/>
      <c r="G49" s="10"/>
      <c r="H49" s="39" t="s">
        <v>67</v>
      </c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40"/>
      <c r="AK49" s="41">
        <v>44197</v>
      </c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3"/>
      <c r="AX49" s="41">
        <v>44561</v>
      </c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3"/>
      <c r="BK49" s="47">
        <f>549795/1000</f>
        <v>549.79499999999996</v>
      </c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>
        <f>CN49</f>
        <v>549.79499999999996</v>
      </c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>
        <f>549795/1000</f>
        <v>549.79499999999996</v>
      </c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>
        <f>DR49</f>
        <v>549.79499999999996</v>
      </c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>
        <f>549795/1000</f>
        <v>549.79499999999996</v>
      </c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48">
        <f>DD49/BZ49-1</f>
        <v>0</v>
      </c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9">
        <f>DR49/CN49-1</f>
        <v>0</v>
      </c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1"/>
    </row>
    <row r="50" spans="1:167" s="19" customFormat="1" ht="16.5" customHeight="1" x14ac:dyDescent="0.25">
      <c r="A50" s="52"/>
      <c r="B50" s="53"/>
      <c r="C50" s="53"/>
      <c r="D50" s="53"/>
      <c r="E50" s="53"/>
      <c r="F50" s="54"/>
      <c r="G50" s="11"/>
      <c r="H50" s="55" t="s">
        <v>0</v>
      </c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6"/>
      <c r="AK50" s="44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6"/>
      <c r="AX50" s="44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6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</row>
    <row r="51" spans="1:167" s="19" customFormat="1" ht="16.5" customHeight="1" x14ac:dyDescent="0.2">
      <c r="A51" s="31"/>
      <c r="B51" s="32"/>
      <c r="C51" s="32"/>
      <c r="D51" s="32"/>
      <c r="E51" s="32"/>
      <c r="F51" s="33"/>
      <c r="G51" s="12"/>
      <c r="H51" s="25" t="s">
        <v>1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6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34">
        <f>BK49</f>
        <v>549.79499999999996</v>
      </c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>
        <f>BZ49</f>
        <v>549.79499999999996</v>
      </c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>
        <f>CN49</f>
        <v>549.79499999999996</v>
      </c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>
        <f>DD49</f>
        <v>549.79499999999996</v>
      </c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>
        <f>DR49</f>
        <v>549.79499999999996</v>
      </c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5">
        <f>EH49</f>
        <v>0</v>
      </c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5">
        <f>EV49</f>
        <v>0</v>
      </c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</row>
    <row r="52" spans="1:167" s="19" customFormat="1" ht="16.5" customHeight="1" x14ac:dyDescent="0.2">
      <c r="A52" s="31"/>
      <c r="B52" s="32"/>
      <c r="C52" s="32"/>
      <c r="D52" s="32"/>
      <c r="E52" s="32"/>
      <c r="F52" s="33"/>
      <c r="G52" s="12"/>
      <c r="H52" s="25" t="s">
        <v>2</v>
      </c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6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</row>
    <row r="53" spans="1:167" s="19" customFormat="1" ht="16.5" customHeight="1" x14ac:dyDescent="0.2">
      <c r="A53" s="22"/>
      <c r="B53" s="23"/>
      <c r="C53" s="23"/>
      <c r="D53" s="23"/>
      <c r="E53" s="23"/>
      <c r="F53" s="24"/>
      <c r="G53" s="12"/>
      <c r="H53" s="25" t="s">
        <v>3</v>
      </c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6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</row>
    <row r="54" spans="1:167" s="19" customFormat="1" ht="34.5" customHeight="1" x14ac:dyDescent="0.25">
      <c r="A54" s="36" t="s">
        <v>31</v>
      </c>
      <c r="B54" s="37"/>
      <c r="C54" s="37"/>
      <c r="D54" s="37"/>
      <c r="E54" s="37"/>
      <c r="F54" s="38"/>
      <c r="G54" s="10"/>
      <c r="H54" s="39" t="s">
        <v>66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40"/>
      <c r="AK54" s="41">
        <v>44197</v>
      </c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3"/>
      <c r="AX54" s="41">
        <v>44561</v>
      </c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3"/>
      <c r="BK54" s="47">
        <f>509520/1000</f>
        <v>509.52</v>
      </c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>
        <f>CN54</f>
        <v>509.52</v>
      </c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>
        <f>509520/1000</f>
        <v>509.52</v>
      </c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>
        <f>DR54</f>
        <v>509.52</v>
      </c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>
        <f>509520/1000</f>
        <v>509.52</v>
      </c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48">
        <f>DD54/BZ54-1</f>
        <v>0</v>
      </c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9">
        <f>DR54/CN54-1</f>
        <v>0</v>
      </c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1"/>
    </row>
    <row r="55" spans="1:167" s="19" customFormat="1" ht="16.5" customHeight="1" x14ac:dyDescent="0.25">
      <c r="A55" s="52"/>
      <c r="B55" s="53"/>
      <c r="C55" s="53"/>
      <c r="D55" s="53"/>
      <c r="E55" s="53"/>
      <c r="F55" s="54"/>
      <c r="G55" s="11"/>
      <c r="H55" s="55" t="s">
        <v>0</v>
      </c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6"/>
      <c r="AK55" s="44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6"/>
      <c r="AX55" s="44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6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</row>
    <row r="56" spans="1:167" s="19" customFormat="1" ht="16.5" customHeight="1" x14ac:dyDescent="0.2">
      <c r="A56" s="31"/>
      <c r="B56" s="32"/>
      <c r="C56" s="32"/>
      <c r="D56" s="32"/>
      <c r="E56" s="32"/>
      <c r="F56" s="33"/>
      <c r="G56" s="12"/>
      <c r="H56" s="25" t="s">
        <v>1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6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34">
        <f>BK54</f>
        <v>509.52</v>
      </c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>
        <f>BZ54</f>
        <v>509.52</v>
      </c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>
        <f>CN54</f>
        <v>509.52</v>
      </c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>
        <f>DD54</f>
        <v>509.52</v>
      </c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>
        <f>DR54</f>
        <v>509.52</v>
      </c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5">
        <f>EH54</f>
        <v>0</v>
      </c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5">
        <f>EV54</f>
        <v>0</v>
      </c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</row>
    <row r="57" spans="1:167" s="19" customFormat="1" ht="16.5" customHeight="1" x14ac:dyDescent="0.2">
      <c r="A57" s="31"/>
      <c r="B57" s="32"/>
      <c r="C57" s="32"/>
      <c r="D57" s="32"/>
      <c r="E57" s="32"/>
      <c r="F57" s="33"/>
      <c r="G57" s="12"/>
      <c r="H57" s="25" t="s">
        <v>2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6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</row>
    <row r="58" spans="1:167" s="19" customFormat="1" ht="16.5" customHeight="1" x14ac:dyDescent="0.2">
      <c r="A58" s="22"/>
      <c r="B58" s="23"/>
      <c r="C58" s="23"/>
      <c r="D58" s="23"/>
      <c r="E58" s="23"/>
      <c r="F58" s="24"/>
      <c r="G58" s="12"/>
      <c r="H58" s="25" t="s">
        <v>3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6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</row>
    <row r="59" spans="1:167" s="19" customFormat="1" ht="34.5" customHeight="1" x14ac:dyDescent="0.25">
      <c r="A59" s="108" t="s">
        <v>35</v>
      </c>
      <c r="B59" s="109"/>
      <c r="C59" s="109"/>
      <c r="D59" s="109"/>
      <c r="E59" s="109"/>
      <c r="F59" s="110"/>
      <c r="G59" s="10"/>
      <c r="H59" s="39" t="s">
        <v>65</v>
      </c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40"/>
      <c r="AK59" s="41">
        <v>44197</v>
      </c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3"/>
      <c r="AX59" s="41">
        <v>44561</v>
      </c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3"/>
      <c r="BK59" s="47">
        <f>420000/1000</f>
        <v>420</v>
      </c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>
        <f>CN59</f>
        <v>420</v>
      </c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>
        <f>420000/1000</f>
        <v>420</v>
      </c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>
        <f>DR59</f>
        <v>420</v>
      </c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>
        <f>420000/1000</f>
        <v>420</v>
      </c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48">
        <f>DD59/BZ59-1</f>
        <v>0</v>
      </c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9">
        <f>DR59/CN59-1</f>
        <v>0</v>
      </c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1"/>
    </row>
    <row r="60" spans="1:167" s="19" customFormat="1" ht="16.5" customHeight="1" x14ac:dyDescent="0.25">
      <c r="A60" s="52"/>
      <c r="B60" s="53"/>
      <c r="C60" s="53"/>
      <c r="D60" s="53"/>
      <c r="E60" s="53"/>
      <c r="F60" s="54"/>
      <c r="G60" s="11"/>
      <c r="H60" s="55" t="s">
        <v>0</v>
      </c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6"/>
      <c r="AK60" s="44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6"/>
      <c r="AX60" s="44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6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</row>
    <row r="61" spans="1:167" s="19" customFormat="1" ht="16.5" customHeight="1" x14ac:dyDescent="0.2">
      <c r="A61" s="31"/>
      <c r="B61" s="32"/>
      <c r="C61" s="32"/>
      <c r="D61" s="32"/>
      <c r="E61" s="32"/>
      <c r="F61" s="33"/>
      <c r="G61" s="12"/>
      <c r="H61" s="25" t="s">
        <v>1</v>
      </c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6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34">
        <f>BK59</f>
        <v>420</v>
      </c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>
        <f>BZ59</f>
        <v>420</v>
      </c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>
        <f>CN59</f>
        <v>420</v>
      </c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>
        <f>DD59</f>
        <v>420</v>
      </c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>
        <f>DR59</f>
        <v>420</v>
      </c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5">
        <f>EH59</f>
        <v>0</v>
      </c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5">
        <f>EV59</f>
        <v>0</v>
      </c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</row>
    <row r="62" spans="1:167" s="19" customFormat="1" ht="16.5" customHeight="1" x14ac:dyDescent="0.2">
      <c r="A62" s="31"/>
      <c r="B62" s="32"/>
      <c r="C62" s="32"/>
      <c r="D62" s="32"/>
      <c r="E62" s="32"/>
      <c r="F62" s="33"/>
      <c r="G62" s="12"/>
      <c r="H62" s="25" t="s">
        <v>2</v>
      </c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6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</row>
    <row r="63" spans="1:167" s="19" customFormat="1" ht="16.5" customHeight="1" x14ac:dyDescent="0.2">
      <c r="A63" s="22"/>
      <c r="B63" s="23"/>
      <c r="C63" s="23"/>
      <c r="D63" s="23"/>
      <c r="E63" s="23"/>
      <c r="F63" s="24"/>
      <c r="G63" s="12"/>
      <c r="H63" s="25" t="s">
        <v>3</v>
      </c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6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</row>
    <row r="64" spans="1:167" s="19" customFormat="1" ht="34.5" customHeight="1" x14ac:dyDescent="0.25">
      <c r="A64" s="36" t="s">
        <v>36</v>
      </c>
      <c r="B64" s="37"/>
      <c r="C64" s="37"/>
      <c r="D64" s="37"/>
      <c r="E64" s="37"/>
      <c r="F64" s="38"/>
      <c r="G64" s="10"/>
      <c r="H64" s="39" t="s">
        <v>75</v>
      </c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40"/>
      <c r="AK64" s="41">
        <v>44197</v>
      </c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3"/>
      <c r="AX64" s="41">
        <v>44561</v>
      </c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3"/>
      <c r="BK64" s="47">
        <f>341190/1000</f>
        <v>341.19</v>
      </c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>
        <f>CN64</f>
        <v>341.19</v>
      </c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>
        <f>341190/1000</f>
        <v>341.19</v>
      </c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>
        <f>DR64</f>
        <v>341.19</v>
      </c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>
        <f>341190/1000</f>
        <v>341.19</v>
      </c>
      <c r="DS64" s="92"/>
      <c r="DT64" s="92"/>
      <c r="DU64" s="92"/>
      <c r="DV64" s="92"/>
      <c r="DW64" s="92"/>
      <c r="DX64" s="92"/>
      <c r="DY64" s="92"/>
      <c r="DZ64" s="92"/>
      <c r="EA64" s="92"/>
      <c r="EB64" s="92"/>
      <c r="EC64" s="92"/>
      <c r="ED64" s="92"/>
      <c r="EE64" s="92"/>
      <c r="EF64" s="92"/>
      <c r="EG64" s="92"/>
      <c r="EH64" s="48">
        <f>DD64/BZ64-1</f>
        <v>0</v>
      </c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9">
        <f>DR64/CN64-1</f>
        <v>0</v>
      </c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1"/>
    </row>
    <row r="65" spans="1:167" s="19" customFormat="1" ht="16.5" customHeight="1" x14ac:dyDescent="0.25">
      <c r="A65" s="52"/>
      <c r="B65" s="53"/>
      <c r="C65" s="53"/>
      <c r="D65" s="53"/>
      <c r="E65" s="53"/>
      <c r="F65" s="54"/>
      <c r="G65" s="11"/>
      <c r="H65" s="55" t="s">
        <v>0</v>
      </c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6"/>
      <c r="AK65" s="44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6"/>
      <c r="AX65" s="44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6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</row>
    <row r="66" spans="1:167" s="19" customFormat="1" ht="16.5" customHeight="1" x14ac:dyDescent="0.2">
      <c r="A66" s="31"/>
      <c r="B66" s="32"/>
      <c r="C66" s="32"/>
      <c r="D66" s="32"/>
      <c r="E66" s="32"/>
      <c r="F66" s="33"/>
      <c r="G66" s="12"/>
      <c r="H66" s="25" t="s">
        <v>1</v>
      </c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6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34">
        <f>BK64</f>
        <v>341.19</v>
      </c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>
        <f>BZ64</f>
        <v>341.19</v>
      </c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>
        <f>CN64</f>
        <v>341.19</v>
      </c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>
        <f>DD64</f>
        <v>341.19</v>
      </c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>
        <f>DR64</f>
        <v>341.19</v>
      </c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5">
        <f>EH64</f>
        <v>0</v>
      </c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5">
        <f>EV64</f>
        <v>0</v>
      </c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</row>
    <row r="67" spans="1:167" s="19" customFormat="1" ht="16.5" customHeight="1" x14ac:dyDescent="0.2">
      <c r="A67" s="31"/>
      <c r="B67" s="32"/>
      <c r="C67" s="32"/>
      <c r="D67" s="32"/>
      <c r="E67" s="32"/>
      <c r="F67" s="33"/>
      <c r="G67" s="12"/>
      <c r="H67" s="25" t="s">
        <v>2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6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</row>
    <row r="68" spans="1:167" s="19" customFormat="1" ht="16.5" customHeight="1" x14ac:dyDescent="0.2">
      <c r="A68" s="22"/>
      <c r="B68" s="23"/>
      <c r="C68" s="23"/>
      <c r="D68" s="23"/>
      <c r="E68" s="23"/>
      <c r="F68" s="24"/>
      <c r="G68" s="12"/>
      <c r="H68" s="25" t="s">
        <v>3</v>
      </c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6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</row>
    <row r="69" spans="1:167" s="19" customFormat="1" ht="34.5" customHeight="1" x14ac:dyDescent="0.25">
      <c r="A69" s="36" t="s">
        <v>37</v>
      </c>
      <c r="B69" s="37"/>
      <c r="C69" s="37"/>
      <c r="D69" s="37"/>
      <c r="E69" s="37"/>
      <c r="F69" s="38"/>
      <c r="G69" s="10"/>
      <c r="H69" s="39" t="s">
        <v>64</v>
      </c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40"/>
      <c r="AK69" s="41">
        <v>44197</v>
      </c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3"/>
      <c r="AX69" s="41">
        <v>44561</v>
      </c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3"/>
      <c r="BK69" s="47">
        <f>302001.2/1000</f>
        <v>302.00120000000004</v>
      </c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>
        <f>CN69</f>
        <v>302.00120000000004</v>
      </c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>
        <f>302001.2/1000</f>
        <v>302.00120000000004</v>
      </c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>
        <f>DR69</f>
        <v>302.00120000000004</v>
      </c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>
        <f>302001.2/1000</f>
        <v>302.00120000000004</v>
      </c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48">
        <f>DD69/BZ69-1</f>
        <v>0</v>
      </c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9">
        <f>DR69/CN69-1</f>
        <v>0</v>
      </c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1"/>
    </row>
    <row r="70" spans="1:167" s="19" customFormat="1" ht="16.5" customHeight="1" x14ac:dyDescent="0.25">
      <c r="A70" s="52"/>
      <c r="B70" s="53"/>
      <c r="C70" s="53"/>
      <c r="D70" s="53"/>
      <c r="E70" s="53"/>
      <c r="F70" s="54"/>
      <c r="G70" s="11"/>
      <c r="H70" s="55" t="s">
        <v>0</v>
      </c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6"/>
      <c r="AK70" s="44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6"/>
      <c r="AX70" s="44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6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</row>
    <row r="71" spans="1:167" s="19" customFormat="1" ht="16.5" customHeight="1" x14ac:dyDescent="0.2">
      <c r="A71" s="31"/>
      <c r="B71" s="32"/>
      <c r="C71" s="32"/>
      <c r="D71" s="32"/>
      <c r="E71" s="32"/>
      <c r="F71" s="33"/>
      <c r="G71" s="12"/>
      <c r="H71" s="25" t="s">
        <v>1</v>
      </c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6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34">
        <f>BK69</f>
        <v>302.00120000000004</v>
      </c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>
        <f>BZ69</f>
        <v>302.00120000000004</v>
      </c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>
        <f>CN69</f>
        <v>302.00120000000004</v>
      </c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>
        <f>DD69</f>
        <v>302.00120000000004</v>
      </c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>
        <f>DR69</f>
        <v>302.00120000000004</v>
      </c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5">
        <f>EH69</f>
        <v>0</v>
      </c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5">
        <f>EV69</f>
        <v>0</v>
      </c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</row>
    <row r="72" spans="1:167" s="19" customFormat="1" ht="16.5" customHeight="1" x14ac:dyDescent="0.2">
      <c r="A72" s="31"/>
      <c r="B72" s="32"/>
      <c r="C72" s="32"/>
      <c r="D72" s="32"/>
      <c r="E72" s="32"/>
      <c r="F72" s="33"/>
      <c r="G72" s="12"/>
      <c r="H72" s="25" t="s">
        <v>2</v>
      </c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6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</row>
    <row r="73" spans="1:167" s="19" customFormat="1" ht="16.5" customHeight="1" x14ac:dyDescent="0.2">
      <c r="A73" s="22"/>
      <c r="B73" s="23"/>
      <c r="C73" s="23"/>
      <c r="D73" s="23"/>
      <c r="E73" s="23"/>
      <c r="F73" s="24"/>
      <c r="G73" s="12"/>
      <c r="H73" s="25" t="s">
        <v>3</v>
      </c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6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</row>
    <row r="74" spans="1:167" s="19" customFormat="1" ht="34.5" customHeight="1" x14ac:dyDescent="0.25">
      <c r="A74" s="36" t="s">
        <v>38</v>
      </c>
      <c r="B74" s="37"/>
      <c r="C74" s="37"/>
      <c r="D74" s="37"/>
      <c r="E74" s="37"/>
      <c r="F74" s="38"/>
      <c r="G74" s="10"/>
      <c r="H74" s="39" t="s">
        <v>63</v>
      </c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40"/>
      <c r="AK74" s="41">
        <v>44197</v>
      </c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3"/>
      <c r="AX74" s="41">
        <v>44561</v>
      </c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3"/>
      <c r="BK74" s="47">
        <f>213500/1000</f>
        <v>213.5</v>
      </c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>
        <f>CN74</f>
        <v>213.5</v>
      </c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>
        <f>213500/1000</f>
        <v>213.5</v>
      </c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>
        <f>DR74</f>
        <v>213.5</v>
      </c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>
        <f>213500/1000</f>
        <v>213.5</v>
      </c>
      <c r="DS74" s="92"/>
      <c r="DT74" s="92"/>
      <c r="DU74" s="92"/>
      <c r="DV74" s="92"/>
      <c r="DW74" s="92"/>
      <c r="DX74" s="92"/>
      <c r="DY74" s="92"/>
      <c r="DZ74" s="92"/>
      <c r="EA74" s="92"/>
      <c r="EB74" s="92"/>
      <c r="EC74" s="92"/>
      <c r="ED74" s="92"/>
      <c r="EE74" s="92"/>
      <c r="EF74" s="92"/>
      <c r="EG74" s="92"/>
      <c r="EH74" s="48">
        <f>DD74/BZ74-1</f>
        <v>0</v>
      </c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9">
        <f>DR74/CN74-1</f>
        <v>0</v>
      </c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1"/>
    </row>
    <row r="75" spans="1:167" s="19" customFormat="1" ht="16.5" customHeight="1" x14ac:dyDescent="0.25">
      <c r="A75" s="52"/>
      <c r="B75" s="53"/>
      <c r="C75" s="53"/>
      <c r="D75" s="53"/>
      <c r="E75" s="53"/>
      <c r="F75" s="54"/>
      <c r="G75" s="11"/>
      <c r="H75" s="55" t="s">
        <v>0</v>
      </c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6"/>
      <c r="AK75" s="44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6"/>
      <c r="AX75" s="44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6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58"/>
      <c r="FG75" s="58"/>
      <c r="FH75" s="58"/>
      <c r="FI75" s="58"/>
      <c r="FJ75" s="58"/>
      <c r="FK75" s="58"/>
    </row>
    <row r="76" spans="1:167" s="19" customFormat="1" ht="16.5" customHeight="1" x14ac:dyDescent="0.2">
      <c r="A76" s="31"/>
      <c r="B76" s="32"/>
      <c r="C76" s="32"/>
      <c r="D76" s="32"/>
      <c r="E76" s="32"/>
      <c r="F76" s="33"/>
      <c r="G76" s="12"/>
      <c r="H76" s="25" t="s">
        <v>1</v>
      </c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6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34">
        <f>BK74</f>
        <v>213.5</v>
      </c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>
        <f>BZ74</f>
        <v>213.5</v>
      </c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>
        <f>CN74</f>
        <v>213.5</v>
      </c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>
        <f>DD74</f>
        <v>213.5</v>
      </c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>
        <f>DR74</f>
        <v>213.5</v>
      </c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5">
        <f>EH74</f>
        <v>0</v>
      </c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5">
        <f>EV74</f>
        <v>0</v>
      </c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</row>
    <row r="77" spans="1:167" s="19" customFormat="1" ht="16.5" customHeight="1" x14ac:dyDescent="0.2">
      <c r="A77" s="31"/>
      <c r="B77" s="32"/>
      <c r="C77" s="32"/>
      <c r="D77" s="32"/>
      <c r="E77" s="32"/>
      <c r="F77" s="33"/>
      <c r="G77" s="12"/>
      <c r="H77" s="25" t="s">
        <v>2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6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</row>
    <row r="78" spans="1:167" s="19" customFormat="1" ht="16.5" customHeight="1" x14ac:dyDescent="0.2">
      <c r="A78" s="22"/>
      <c r="B78" s="23"/>
      <c r="C78" s="23"/>
      <c r="D78" s="23"/>
      <c r="E78" s="23"/>
      <c r="F78" s="24"/>
      <c r="G78" s="12"/>
      <c r="H78" s="25" t="s">
        <v>3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6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</row>
    <row r="79" spans="1:167" s="19" customFormat="1" ht="34.5" customHeight="1" x14ac:dyDescent="0.25">
      <c r="A79" s="36" t="s">
        <v>39</v>
      </c>
      <c r="B79" s="37"/>
      <c r="C79" s="37"/>
      <c r="D79" s="37"/>
      <c r="E79" s="37"/>
      <c r="F79" s="38"/>
      <c r="G79" s="10"/>
      <c r="H79" s="39" t="s">
        <v>62</v>
      </c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40"/>
      <c r="AK79" s="41">
        <v>44197</v>
      </c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3"/>
      <c r="AX79" s="41">
        <v>44561</v>
      </c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3"/>
      <c r="BK79" s="47">
        <f>211664/1000</f>
        <v>211.66399999999999</v>
      </c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>
        <f>CN79</f>
        <v>211.66399999999999</v>
      </c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>
        <f>211664/1000</f>
        <v>211.66399999999999</v>
      </c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>
        <f>DR79</f>
        <v>211.66399999999999</v>
      </c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>
        <v>211.66399999999999</v>
      </c>
      <c r="DS79" s="92"/>
      <c r="DT79" s="92"/>
      <c r="DU79" s="92"/>
      <c r="DV79" s="92"/>
      <c r="DW79" s="92"/>
      <c r="DX79" s="92"/>
      <c r="DY79" s="92"/>
      <c r="DZ79" s="92"/>
      <c r="EA79" s="92"/>
      <c r="EB79" s="92"/>
      <c r="EC79" s="92"/>
      <c r="ED79" s="92"/>
      <c r="EE79" s="92"/>
      <c r="EF79" s="92"/>
      <c r="EG79" s="92"/>
      <c r="EH79" s="48">
        <f>DD79/BZ79-1</f>
        <v>0</v>
      </c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9">
        <f>DR79/CN79-1</f>
        <v>0</v>
      </c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1"/>
    </row>
    <row r="80" spans="1:167" s="19" customFormat="1" ht="16.5" customHeight="1" x14ac:dyDescent="0.25">
      <c r="A80" s="52"/>
      <c r="B80" s="53"/>
      <c r="C80" s="53"/>
      <c r="D80" s="53"/>
      <c r="E80" s="53"/>
      <c r="F80" s="54"/>
      <c r="G80" s="11"/>
      <c r="H80" s="55" t="s">
        <v>0</v>
      </c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6"/>
      <c r="AK80" s="44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6"/>
      <c r="AX80" s="44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6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</row>
    <row r="81" spans="1:167" s="19" customFormat="1" ht="16.5" customHeight="1" x14ac:dyDescent="0.2">
      <c r="A81" s="31"/>
      <c r="B81" s="32"/>
      <c r="C81" s="32"/>
      <c r="D81" s="32"/>
      <c r="E81" s="32"/>
      <c r="F81" s="33"/>
      <c r="G81" s="12"/>
      <c r="H81" s="25" t="s">
        <v>1</v>
      </c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6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34">
        <f>BK79</f>
        <v>211.66399999999999</v>
      </c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>
        <f>BZ79</f>
        <v>211.66399999999999</v>
      </c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>
        <f>CN79</f>
        <v>211.66399999999999</v>
      </c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>
        <f>DD79</f>
        <v>211.66399999999999</v>
      </c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>
        <f>DR79</f>
        <v>211.66399999999999</v>
      </c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5">
        <f>EH79</f>
        <v>0</v>
      </c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5">
        <f>EV79</f>
        <v>0</v>
      </c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</row>
    <row r="82" spans="1:167" s="19" customFormat="1" ht="16.5" customHeight="1" x14ac:dyDescent="0.2">
      <c r="A82" s="31"/>
      <c r="B82" s="32"/>
      <c r="C82" s="32"/>
      <c r="D82" s="32"/>
      <c r="E82" s="32"/>
      <c r="F82" s="33"/>
      <c r="G82" s="12"/>
      <c r="H82" s="25" t="s">
        <v>2</v>
      </c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6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</row>
    <row r="83" spans="1:167" s="19" customFormat="1" ht="16.5" customHeight="1" x14ac:dyDescent="0.2">
      <c r="A83" s="22"/>
      <c r="B83" s="23"/>
      <c r="C83" s="23"/>
      <c r="D83" s="23"/>
      <c r="E83" s="23"/>
      <c r="F83" s="24"/>
      <c r="G83" s="12"/>
      <c r="H83" s="25" t="s">
        <v>3</v>
      </c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6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</row>
    <row r="84" spans="1:167" s="19" customFormat="1" ht="34.5" customHeight="1" x14ac:dyDescent="0.25">
      <c r="A84" s="36" t="s">
        <v>40</v>
      </c>
      <c r="B84" s="37"/>
      <c r="C84" s="37"/>
      <c r="D84" s="37"/>
      <c r="E84" s="37"/>
      <c r="F84" s="38"/>
      <c r="G84" s="10"/>
      <c r="H84" s="39" t="s">
        <v>61</v>
      </c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40"/>
      <c r="AK84" s="41">
        <v>44197</v>
      </c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3"/>
      <c r="AX84" s="41">
        <v>44561</v>
      </c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3"/>
      <c r="BK84" s="47">
        <f>151800/1000</f>
        <v>151.80000000000001</v>
      </c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>
        <f>CN84</f>
        <v>151.80000000000001</v>
      </c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>
        <f>151800/1000</f>
        <v>151.80000000000001</v>
      </c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>
        <f>DR84</f>
        <v>151.80000000000001</v>
      </c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>
        <f>151800/1000</f>
        <v>151.80000000000001</v>
      </c>
      <c r="DS84" s="47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47"/>
      <c r="EE84" s="47"/>
      <c r="EF84" s="47"/>
      <c r="EG84" s="47"/>
      <c r="EH84" s="48">
        <f>DD84/BZ84-1</f>
        <v>0</v>
      </c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9">
        <f>DR84/CN84-1</f>
        <v>0</v>
      </c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1"/>
    </row>
    <row r="85" spans="1:167" s="19" customFormat="1" ht="16.5" customHeight="1" x14ac:dyDescent="0.25">
      <c r="A85" s="52"/>
      <c r="B85" s="53"/>
      <c r="C85" s="53"/>
      <c r="D85" s="53"/>
      <c r="E85" s="53"/>
      <c r="F85" s="54"/>
      <c r="G85" s="11"/>
      <c r="H85" s="55" t="s">
        <v>0</v>
      </c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6"/>
      <c r="AK85" s="44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6"/>
      <c r="AX85" s="44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6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  <c r="EE85" s="58"/>
      <c r="EF85" s="58"/>
      <c r="EG85" s="58"/>
      <c r="EH85" s="58"/>
      <c r="EI85" s="58"/>
      <c r="EJ85" s="58"/>
      <c r="EK85" s="58"/>
      <c r="EL85" s="58"/>
      <c r="EM85" s="58"/>
      <c r="EN85" s="58"/>
      <c r="EO85" s="58"/>
      <c r="EP85" s="58"/>
      <c r="EQ85" s="58"/>
      <c r="ER85" s="58"/>
      <c r="ES85" s="58"/>
      <c r="ET85" s="58"/>
      <c r="EU85" s="58"/>
      <c r="EV85" s="58"/>
      <c r="EW85" s="58"/>
      <c r="EX85" s="58"/>
      <c r="EY85" s="58"/>
      <c r="EZ85" s="58"/>
      <c r="FA85" s="58"/>
      <c r="FB85" s="58"/>
      <c r="FC85" s="58"/>
      <c r="FD85" s="58"/>
      <c r="FE85" s="58"/>
      <c r="FF85" s="58"/>
      <c r="FG85" s="58"/>
      <c r="FH85" s="58"/>
      <c r="FI85" s="58"/>
      <c r="FJ85" s="58"/>
      <c r="FK85" s="58"/>
    </row>
    <row r="86" spans="1:167" s="19" customFormat="1" ht="16.5" customHeight="1" x14ac:dyDescent="0.2">
      <c r="A86" s="31"/>
      <c r="B86" s="32"/>
      <c r="C86" s="32"/>
      <c r="D86" s="32"/>
      <c r="E86" s="32"/>
      <c r="F86" s="33"/>
      <c r="G86" s="12"/>
      <c r="H86" s="25" t="s">
        <v>1</v>
      </c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6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34">
        <f>BK84</f>
        <v>151.80000000000001</v>
      </c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>
        <f>BZ84</f>
        <v>151.80000000000001</v>
      </c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>
        <f>CN84</f>
        <v>151.80000000000001</v>
      </c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>
        <f>DD84</f>
        <v>151.80000000000001</v>
      </c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>
        <f>DR84</f>
        <v>151.80000000000001</v>
      </c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5">
        <f>EH84</f>
        <v>0</v>
      </c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5">
        <f>EV84</f>
        <v>0</v>
      </c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</row>
    <row r="87" spans="1:167" s="19" customFormat="1" ht="16.5" customHeight="1" x14ac:dyDescent="0.2">
      <c r="A87" s="31"/>
      <c r="B87" s="32"/>
      <c r="C87" s="32"/>
      <c r="D87" s="32"/>
      <c r="E87" s="32"/>
      <c r="F87" s="33"/>
      <c r="G87" s="12"/>
      <c r="H87" s="25" t="s">
        <v>2</v>
      </c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6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</row>
    <row r="88" spans="1:167" s="19" customFormat="1" ht="16.5" customHeight="1" x14ac:dyDescent="0.2">
      <c r="A88" s="22"/>
      <c r="B88" s="23"/>
      <c r="C88" s="23"/>
      <c r="D88" s="23"/>
      <c r="E88" s="23"/>
      <c r="F88" s="24"/>
      <c r="G88" s="12"/>
      <c r="H88" s="25" t="s">
        <v>3</v>
      </c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6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</row>
    <row r="89" spans="1:167" s="19" customFormat="1" ht="34.5" customHeight="1" x14ac:dyDescent="0.25">
      <c r="A89" s="36" t="s">
        <v>41</v>
      </c>
      <c r="B89" s="37"/>
      <c r="C89" s="37"/>
      <c r="D89" s="37"/>
      <c r="E89" s="37"/>
      <c r="F89" s="38"/>
      <c r="G89" s="10"/>
      <c r="H89" s="39" t="s">
        <v>60</v>
      </c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40"/>
      <c r="AK89" s="41">
        <v>44197</v>
      </c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3"/>
      <c r="AX89" s="41">
        <v>44561</v>
      </c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3"/>
      <c r="BK89" s="47">
        <f>115819/1000</f>
        <v>115.819</v>
      </c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>
        <f>CN89</f>
        <v>115.819</v>
      </c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>
        <f>115819/1000</f>
        <v>115.819</v>
      </c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>
        <f>DR89</f>
        <v>115.819</v>
      </c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>
        <f>115819/1000</f>
        <v>115.819</v>
      </c>
      <c r="DS89" s="47"/>
      <c r="DT89" s="47"/>
      <c r="DU89" s="47"/>
      <c r="DV89" s="47"/>
      <c r="DW89" s="47"/>
      <c r="DX89" s="47"/>
      <c r="DY89" s="47"/>
      <c r="DZ89" s="47"/>
      <c r="EA89" s="47"/>
      <c r="EB89" s="47"/>
      <c r="EC89" s="47"/>
      <c r="ED89" s="47"/>
      <c r="EE89" s="47"/>
      <c r="EF89" s="47"/>
      <c r="EG89" s="47"/>
      <c r="EH89" s="48">
        <f>DD89/BZ89-1</f>
        <v>0</v>
      </c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9">
        <f>DR89/CN89-1</f>
        <v>0</v>
      </c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1"/>
    </row>
    <row r="90" spans="1:167" s="19" customFormat="1" ht="16.5" customHeight="1" x14ac:dyDescent="0.25">
      <c r="A90" s="52"/>
      <c r="B90" s="53"/>
      <c r="C90" s="53"/>
      <c r="D90" s="53"/>
      <c r="E90" s="53"/>
      <c r="F90" s="54"/>
      <c r="G90" s="11"/>
      <c r="H90" s="55" t="s">
        <v>0</v>
      </c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6"/>
      <c r="AK90" s="44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6"/>
      <c r="AX90" s="44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6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8"/>
      <c r="DS90" s="58"/>
      <c r="DT90" s="58"/>
      <c r="DU90" s="58"/>
      <c r="DV90" s="58"/>
      <c r="DW90" s="58"/>
      <c r="DX90" s="58"/>
      <c r="DY90" s="58"/>
      <c r="DZ90" s="58"/>
      <c r="EA90" s="58"/>
      <c r="EB90" s="58"/>
      <c r="EC90" s="58"/>
      <c r="ED90" s="58"/>
      <c r="EE90" s="58"/>
      <c r="EF90" s="58"/>
      <c r="EG90" s="58"/>
      <c r="EH90" s="58"/>
      <c r="EI90" s="58"/>
      <c r="EJ90" s="58"/>
      <c r="EK90" s="58"/>
      <c r="EL90" s="58"/>
      <c r="EM90" s="58"/>
      <c r="EN90" s="58"/>
      <c r="EO90" s="58"/>
      <c r="EP90" s="58"/>
      <c r="EQ90" s="58"/>
      <c r="ER90" s="58"/>
      <c r="ES90" s="58"/>
      <c r="ET90" s="58"/>
      <c r="EU90" s="58"/>
      <c r="EV90" s="58"/>
      <c r="EW90" s="58"/>
      <c r="EX90" s="58"/>
      <c r="EY90" s="58"/>
      <c r="EZ90" s="58"/>
      <c r="FA90" s="58"/>
      <c r="FB90" s="58"/>
      <c r="FC90" s="58"/>
      <c r="FD90" s="58"/>
      <c r="FE90" s="58"/>
      <c r="FF90" s="58"/>
      <c r="FG90" s="58"/>
      <c r="FH90" s="58"/>
      <c r="FI90" s="58"/>
      <c r="FJ90" s="58"/>
      <c r="FK90" s="58"/>
    </row>
    <row r="91" spans="1:167" s="19" customFormat="1" ht="16.5" customHeight="1" x14ac:dyDescent="0.2">
      <c r="A91" s="31"/>
      <c r="B91" s="32"/>
      <c r="C91" s="32"/>
      <c r="D91" s="32"/>
      <c r="E91" s="32"/>
      <c r="F91" s="33"/>
      <c r="G91" s="12"/>
      <c r="H91" s="25" t="s">
        <v>1</v>
      </c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6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34">
        <f>BK89</f>
        <v>115.819</v>
      </c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>
        <f>BZ89</f>
        <v>115.819</v>
      </c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>
        <f>CN89</f>
        <v>115.819</v>
      </c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>
        <f>DD89</f>
        <v>115.819</v>
      </c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>
        <f>DR89</f>
        <v>115.819</v>
      </c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5">
        <f>EH89</f>
        <v>0</v>
      </c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5">
        <f>EV89</f>
        <v>0</v>
      </c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</row>
    <row r="92" spans="1:167" s="19" customFormat="1" ht="16.5" customHeight="1" x14ac:dyDescent="0.2">
      <c r="A92" s="31"/>
      <c r="B92" s="32"/>
      <c r="C92" s="32"/>
      <c r="D92" s="32"/>
      <c r="E92" s="32"/>
      <c r="F92" s="33"/>
      <c r="G92" s="12"/>
      <c r="H92" s="25" t="s">
        <v>2</v>
      </c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6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</row>
    <row r="93" spans="1:167" s="19" customFormat="1" ht="16.5" customHeight="1" x14ac:dyDescent="0.2">
      <c r="A93" s="22"/>
      <c r="B93" s="23"/>
      <c r="C93" s="23"/>
      <c r="D93" s="23"/>
      <c r="E93" s="23"/>
      <c r="F93" s="24"/>
      <c r="G93" s="12"/>
      <c r="H93" s="25" t="s">
        <v>3</v>
      </c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6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</row>
    <row r="94" spans="1:167" s="19" customFormat="1" ht="34.5" customHeight="1" x14ac:dyDescent="0.25">
      <c r="A94" s="36" t="s">
        <v>42</v>
      </c>
      <c r="B94" s="37"/>
      <c r="C94" s="37"/>
      <c r="D94" s="37"/>
      <c r="E94" s="37"/>
      <c r="F94" s="38"/>
      <c r="G94" s="10"/>
      <c r="H94" s="39" t="s">
        <v>59</v>
      </c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40"/>
      <c r="AK94" s="41">
        <v>44197</v>
      </c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3"/>
      <c r="AX94" s="41">
        <v>44561</v>
      </c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3"/>
      <c r="BK94" s="47">
        <f>73720/1000</f>
        <v>73.72</v>
      </c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>
        <f>CN94</f>
        <v>73.72</v>
      </c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>
        <f>73720/1000</f>
        <v>73.72</v>
      </c>
      <c r="CO94" s="47"/>
      <c r="CP94" s="47"/>
      <c r="CQ94" s="47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7">
        <f>DR94</f>
        <v>73.72</v>
      </c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>
        <f>73720/1000</f>
        <v>73.72</v>
      </c>
      <c r="DS94" s="47"/>
      <c r="DT94" s="47"/>
      <c r="DU94" s="47"/>
      <c r="DV94" s="47"/>
      <c r="DW94" s="47"/>
      <c r="DX94" s="47"/>
      <c r="DY94" s="47"/>
      <c r="DZ94" s="47"/>
      <c r="EA94" s="47"/>
      <c r="EB94" s="47"/>
      <c r="EC94" s="47"/>
      <c r="ED94" s="47"/>
      <c r="EE94" s="47"/>
      <c r="EF94" s="47"/>
      <c r="EG94" s="47"/>
      <c r="EH94" s="48">
        <f>DD94/BZ94-1</f>
        <v>0</v>
      </c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9">
        <f>DR94/CN94-1</f>
        <v>0</v>
      </c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1"/>
    </row>
    <row r="95" spans="1:167" s="19" customFormat="1" ht="16.5" customHeight="1" x14ac:dyDescent="0.25">
      <c r="A95" s="52"/>
      <c r="B95" s="53"/>
      <c r="C95" s="53"/>
      <c r="D95" s="53"/>
      <c r="E95" s="53"/>
      <c r="F95" s="54"/>
      <c r="G95" s="11"/>
      <c r="H95" s="55" t="s">
        <v>0</v>
      </c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6"/>
      <c r="AK95" s="44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6"/>
      <c r="AX95" s="44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6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58"/>
      <c r="EJ95" s="58"/>
      <c r="EK95" s="58"/>
      <c r="EL95" s="58"/>
      <c r="EM95" s="58"/>
      <c r="EN95" s="58"/>
      <c r="EO95" s="58"/>
      <c r="EP95" s="58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  <c r="FE95" s="58"/>
      <c r="FF95" s="58"/>
      <c r="FG95" s="58"/>
      <c r="FH95" s="58"/>
      <c r="FI95" s="58"/>
      <c r="FJ95" s="58"/>
      <c r="FK95" s="58"/>
    </row>
    <row r="96" spans="1:167" s="19" customFormat="1" ht="16.5" customHeight="1" x14ac:dyDescent="0.2">
      <c r="A96" s="31"/>
      <c r="B96" s="32"/>
      <c r="C96" s="32"/>
      <c r="D96" s="32"/>
      <c r="E96" s="32"/>
      <c r="F96" s="33"/>
      <c r="G96" s="12"/>
      <c r="H96" s="25" t="s">
        <v>1</v>
      </c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6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34">
        <f>BK94</f>
        <v>73.72</v>
      </c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>
        <f>BZ94</f>
        <v>73.72</v>
      </c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>
        <f>CN94</f>
        <v>73.72</v>
      </c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>
        <f>DD94</f>
        <v>73.72</v>
      </c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>
        <f>DR94</f>
        <v>73.72</v>
      </c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5">
        <f>EH94</f>
        <v>0</v>
      </c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5">
        <f>EV94</f>
        <v>0</v>
      </c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</row>
    <row r="97" spans="1:167" s="19" customFormat="1" ht="16.5" customHeight="1" x14ac:dyDescent="0.2">
      <c r="A97" s="31"/>
      <c r="B97" s="32"/>
      <c r="C97" s="32"/>
      <c r="D97" s="32"/>
      <c r="E97" s="32"/>
      <c r="F97" s="33"/>
      <c r="G97" s="12"/>
      <c r="H97" s="25" t="s">
        <v>2</v>
      </c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6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</row>
    <row r="98" spans="1:167" s="19" customFormat="1" ht="16.5" customHeight="1" x14ac:dyDescent="0.2">
      <c r="A98" s="22"/>
      <c r="B98" s="23"/>
      <c r="C98" s="23"/>
      <c r="D98" s="23"/>
      <c r="E98" s="23"/>
      <c r="F98" s="24"/>
      <c r="G98" s="12"/>
      <c r="H98" s="25" t="s">
        <v>3</v>
      </c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6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</row>
    <row r="99" spans="1:167" s="19" customFormat="1" ht="34.5" customHeight="1" x14ac:dyDescent="0.25">
      <c r="A99" s="36" t="s">
        <v>43</v>
      </c>
      <c r="B99" s="37"/>
      <c r="C99" s="37"/>
      <c r="D99" s="37"/>
      <c r="E99" s="37"/>
      <c r="F99" s="38"/>
      <c r="G99" s="10"/>
      <c r="H99" s="39" t="s">
        <v>58</v>
      </c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40"/>
      <c r="AK99" s="41">
        <v>44197</v>
      </c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3"/>
      <c r="AX99" s="41">
        <v>44561</v>
      </c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3"/>
      <c r="BK99" s="47">
        <f>58180/1000</f>
        <v>58.18</v>
      </c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>
        <f>CN99</f>
        <v>58.18</v>
      </c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>
        <f>58180/1000</f>
        <v>58.18</v>
      </c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>
        <f>DR99</f>
        <v>58.18</v>
      </c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>
        <f>58180/1000</f>
        <v>58.18</v>
      </c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8">
        <f>DD99/BZ99-1</f>
        <v>0</v>
      </c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9">
        <f>DR99/CN99-1</f>
        <v>0</v>
      </c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1"/>
    </row>
    <row r="100" spans="1:167" s="19" customFormat="1" ht="16.5" customHeight="1" x14ac:dyDescent="0.25">
      <c r="A100" s="52"/>
      <c r="B100" s="53"/>
      <c r="C100" s="53"/>
      <c r="D100" s="53"/>
      <c r="E100" s="53"/>
      <c r="F100" s="54"/>
      <c r="G100" s="11"/>
      <c r="H100" s="55" t="s">
        <v>0</v>
      </c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6"/>
      <c r="AK100" s="44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6"/>
      <c r="AX100" s="44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6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  <c r="EE100" s="58"/>
      <c r="EF100" s="58"/>
      <c r="EG100" s="58"/>
      <c r="EH100" s="58"/>
      <c r="EI100" s="58"/>
      <c r="EJ100" s="58"/>
      <c r="EK100" s="58"/>
      <c r="EL100" s="58"/>
      <c r="EM100" s="58"/>
      <c r="EN100" s="58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</row>
    <row r="101" spans="1:167" s="19" customFormat="1" ht="16.5" customHeight="1" x14ac:dyDescent="0.2">
      <c r="A101" s="31"/>
      <c r="B101" s="32"/>
      <c r="C101" s="32"/>
      <c r="D101" s="32"/>
      <c r="E101" s="32"/>
      <c r="F101" s="33"/>
      <c r="G101" s="12"/>
      <c r="H101" s="25" t="s">
        <v>1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6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34">
        <f>BK99</f>
        <v>58.18</v>
      </c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>
        <f>BZ99</f>
        <v>58.18</v>
      </c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>
        <f>CN99</f>
        <v>58.18</v>
      </c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>
        <f>DD99</f>
        <v>58.18</v>
      </c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>
        <f>DR99</f>
        <v>58.18</v>
      </c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5">
        <f>EH99</f>
        <v>0</v>
      </c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5">
        <f>EV99</f>
        <v>0</v>
      </c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</row>
    <row r="102" spans="1:167" s="19" customFormat="1" ht="16.5" customHeight="1" x14ac:dyDescent="0.2">
      <c r="A102" s="31"/>
      <c r="B102" s="32"/>
      <c r="C102" s="32"/>
      <c r="D102" s="32"/>
      <c r="E102" s="32"/>
      <c r="F102" s="33"/>
      <c r="G102" s="12"/>
      <c r="H102" s="25" t="s">
        <v>2</v>
      </c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6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</row>
    <row r="103" spans="1:167" s="19" customFormat="1" ht="16.5" customHeight="1" x14ac:dyDescent="0.2">
      <c r="A103" s="22"/>
      <c r="B103" s="23"/>
      <c r="C103" s="23"/>
      <c r="D103" s="23"/>
      <c r="E103" s="23"/>
      <c r="F103" s="24"/>
      <c r="G103" s="12"/>
      <c r="H103" s="25" t="s">
        <v>3</v>
      </c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6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</row>
    <row r="104" spans="1:167" s="19" customFormat="1" ht="34.5" customHeight="1" x14ac:dyDescent="0.25">
      <c r="A104" s="36" t="s">
        <v>44</v>
      </c>
      <c r="B104" s="37"/>
      <c r="C104" s="37"/>
      <c r="D104" s="37"/>
      <c r="E104" s="37"/>
      <c r="F104" s="38"/>
      <c r="G104" s="10"/>
      <c r="H104" s="39" t="s">
        <v>57</v>
      </c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40"/>
      <c r="AK104" s="41">
        <v>44197</v>
      </c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3"/>
      <c r="AX104" s="41">
        <v>44561</v>
      </c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3"/>
      <c r="BK104" s="47">
        <f>52590.83/1000</f>
        <v>52.590830000000004</v>
      </c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>
        <f>CN104</f>
        <v>52.590830000000004</v>
      </c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>
        <f>52590.83/1000</f>
        <v>52.590830000000004</v>
      </c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>
        <f>DR104</f>
        <v>52.590830000000004</v>
      </c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>
        <f>52590.83/1000</f>
        <v>52.590830000000004</v>
      </c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8">
        <f>DD104/BZ104-1</f>
        <v>0</v>
      </c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9">
        <f>DR104/CN104-1</f>
        <v>0</v>
      </c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1"/>
    </row>
    <row r="105" spans="1:167" s="19" customFormat="1" ht="16.5" customHeight="1" x14ac:dyDescent="0.25">
      <c r="A105" s="52"/>
      <c r="B105" s="53"/>
      <c r="C105" s="53"/>
      <c r="D105" s="53"/>
      <c r="E105" s="53"/>
      <c r="F105" s="54"/>
      <c r="G105" s="11"/>
      <c r="H105" s="55" t="s">
        <v>0</v>
      </c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6"/>
      <c r="AK105" s="44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6"/>
      <c r="AX105" s="44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6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  <c r="DD105" s="57"/>
      <c r="DE105" s="57"/>
      <c r="DF105" s="57"/>
      <c r="DG105" s="57"/>
      <c r="DH105" s="57"/>
      <c r="DI105" s="57"/>
      <c r="DJ105" s="57"/>
      <c r="DK105" s="57"/>
      <c r="DL105" s="57"/>
      <c r="DM105" s="57"/>
      <c r="DN105" s="57"/>
      <c r="DO105" s="57"/>
      <c r="DP105" s="57"/>
      <c r="DQ105" s="57"/>
      <c r="DR105" s="58"/>
      <c r="DS105" s="58"/>
      <c r="DT105" s="58"/>
      <c r="DU105" s="58"/>
      <c r="DV105" s="58"/>
      <c r="DW105" s="58"/>
      <c r="DX105" s="58"/>
      <c r="DY105" s="58"/>
      <c r="DZ105" s="58"/>
      <c r="EA105" s="58"/>
      <c r="EB105" s="58"/>
      <c r="EC105" s="58"/>
      <c r="ED105" s="58"/>
      <c r="EE105" s="58"/>
      <c r="EF105" s="58"/>
      <c r="EG105" s="58"/>
      <c r="EH105" s="58"/>
      <c r="EI105" s="58"/>
      <c r="EJ105" s="58"/>
      <c r="EK105" s="58"/>
      <c r="EL105" s="58"/>
      <c r="EM105" s="58"/>
      <c r="EN105" s="58"/>
      <c r="EO105" s="58"/>
      <c r="EP105" s="58"/>
      <c r="EQ105" s="58"/>
      <c r="ER105" s="58"/>
      <c r="ES105" s="58"/>
      <c r="ET105" s="58"/>
      <c r="EU105" s="58"/>
      <c r="EV105" s="58"/>
      <c r="EW105" s="58"/>
      <c r="EX105" s="58"/>
      <c r="EY105" s="58"/>
      <c r="EZ105" s="58"/>
      <c r="FA105" s="58"/>
      <c r="FB105" s="58"/>
      <c r="FC105" s="58"/>
      <c r="FD105" s="58"/>
      <c r="FE105" s="58"/>
      <c r="FF105" s="58"/>
      <c r="FG105" s="58"/>
      <c r="FH105" s="58"/>
      <c r="FI105" s="58"/>
      <c r="FJ105" s="58"/>
      <c r="FK105" s="58"/>
    </row>
    <row r="106" spans="1:167" s="19" customFormat="1" ht="16.5" customHeight="1" x14ac:dyDescent="0.2">
      <c r="A106" s="31"/>
      <c r="B106" s="32"/>
      <c r="C106" s="32"/>
      <c r="D106" s="32"/>
      <c r="E106" s="32"/>
      <c r="F106" s="33"/>
      <c r="G106" s="12"/>
      <c r="H106" s="25" t="s">
        <v>1</v>
      </c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6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34">
        <f>BK104</f>
        <v>52.590830000000004</v>
      </c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>
        <f>BZ104</f>
        <v>52.590830000000004</v>
      </c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>
        <f>CN104</f>
        <v>52.590830000000004</v>
      </c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>
        <f>DD104</f>
        <v>52.590830000000004</v>
      </c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>
        <f>DR104</f>
        <v>52.590830000000004</v>
      </c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5">
        <f>EH104</f>
        <v>0</v>
      </c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5">
        <f>EV104</f>
        <v>0</v>
      </c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</row>
    <row r="107" spans="1:167" s="19" customFormat="1" ht="16.5" customHeight="1" x14ac:dyDescent="0.2">
      <c r="A107" s="31"/>
      <c r="B107" s="32"/>
      <c r="C107" s="32"/>
      <c r="D107" s="32"/>
      <c r="E107" s="32"/>
      <c r="F107" s="33"/>
      <c r="G107" s="12"/>
      <c r="H107" s="25" t="s">
        <v>2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6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</row>
    <row r="108" spans="1:167" s="19" customFormat="1" ht="16.5" customHeight="1" x14ac:dyDescent="0.2">
      <c r="A108" s="22"/>
      <c r="B108" s="23"/>
      <c r="C108" s="23"/>
      <c r="D108" s="23"/>
      <c r="E108" s="23"/>
      <c r="F108" s="24"/>
      <c r="G108" s="12"/>
      <c r="H108" s="25" t="s">
        <v>3</v>
      </c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6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</row>
    <row r="109" spans="1:167" s="19" customFormat="1" ht="34.5" customHeight="1" x14ac:dyDescent="0.25">
      <c r="A109" s="36" t="s">
        <v>45</v>
      </c>
      <c r="B109" s="37"/>
      <c r="C109" s="37"/>
      <c r="D109" s="37"/>
      <c r="E109" s="37"/>
      <c r="F109" s="38"/>
      <c r="G109" s="10"/>
      <c r="H109" s="39" t="s">
        <v>56</v>
      </c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40"/>
      <c r="AK109" s="41">
        <v>44197</v>
      </c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3"/>
      <c r="AX109" s="41">
        <v>44561</v>
      </c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3"/>
      <c r="BK109" s="47">
        <f>20500/1000</f>
        <v>20.5</v>
      </c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>
        <f>CN109</f>
        <v>20.5</v>
      </c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>
        <f>20500/1000</f>
        <v>20.5</v>
      </c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>
        <f>DR109</f>
        <v>20.5</v>
      </c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>
        <f>20500/1000</f>
        <v>20.5</v>
      </c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  <c r="EF109" s="47"/>
      <c r="EG109" s="47"/>
      <c r="EH109" s="48">
        <f>DD109/BZ109-1</f>
        <v>0</v>
      </c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9">
        <f>DR109/CN109-1</f>
        <v>0</v>
      </c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1"/>
    </row>
    <row r="110" spans="1:167" s="19" customFormat="1" ht="16.5" customHeight="1" x14ac:dyDescent="0.25">
      <c r="A110" s="52"/>
      <c r="B110" s="53"/>
      <c r="C110" s="53"/>
      <c r="D110" s="53"/>
      <c r="E110" s="53"/>
      <c r="F110" s="54"/>
      <c r="G110" s="11"/>
      <c r="H110" s="55" t="s">
        <v>0</v>
      </c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6"/>
      <c r="AK110" s="44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6"/>
      <c r="AX110" s="44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6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8"/>
      <c r="DS110" s="58"/>
      <c r="DT110" s="58"/>
      <c r="DU110" s="58"/>
      <c r="DV110" s="58"/>
      <c r="DW110" s="58"/>
      <c r="DX110" s="58"/>
      <c r="DY110" s="58"/>
      <c r="DZ110" s="58"/>
      <c r="EA110" s="58"/>
      <c r="EB110" s="58"/>
      <c r="EC110" s="58"/>
      <c r="ED110" s="58"/>
      <c r="EE110" s="58"/>
      <c r="EF110" s="58"/>
      <c r="EG110" s="58"/>
      <c r="EH110" s="58"/>
      <c r="EI110" s="58"/>
      <c r="EJ110" s="58"/>
      <c r="EK110" s="58"/>
      <c r="EL110" s="58"/>
      <c r="EM110" s="58"/>
      <c r="EN110" s="58"/>
      <c r="EO110" s="58"/>
      <c r="EP110" s="58"/>
      <c r="EQ110" s="58"/>
      <c r="ER110" s="58"/>
      <c r="ES110" s="58"/>
      <c r="ET110" s="58"/>
      <c r="EU110" s="58"/>
      <c r="EV110" s="58"/>
      <c r="EW110" s="58"/>
      <c r="EX110" s="58"/>
      <c r="EY110" s="58"/>
      <c r="EZ110" s="58"/>
      <c r="FA110" s="58"/>
      <c r="FB110" s="58"/>
      <c r="FC110" s="58"/>
      <c r="FD110" s="58"/>
      <c r="FE110" s="58"/>
      <c r="FF110" s="58"/>
      <c r="FG110" s="58"/>
      <c r="FH110" s="58"/>
      <c r="FI110" s="58"/>
      <c r="FJ110" s="58"/>
      <c r="FK110" s="58"/>
    </row>
    <row r="111" spans="1:167" s="19" customFormat="1" ht="16.5" customHeight="1" x14ac:dyDescent="0.2">
      <c r="A111" s="31"/>
      <c r="B111" s="32"/>
      <c r="C111" s="32"/>
      <c r="D111" s="32"/>
      <c r="E111" s="32"/>
      <c r="F111" s="33"/>
      <c r="G111" s="12"/>
      <c r="H111" s="25" t="s">
        <v>1</v>
      </c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6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34">
        <f>BK109</f>
        <v>20.5</v>
      </c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>
        <f>BZ109</f>
        <v>20.5</v>
      </c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>
        <f>CN109</f>
        <v>20.5</v>
      </c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>
        <f>DD109</f>
        <v>20.5</v>
      </c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>
        <f>DR109</f>
        <v>20.5</v>
      </c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5">
        <f>EH109</f>
        <v>0</v>
      </c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5">
        <f>EV109</f>
        <v>0</v>
      </c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</row>
    <row r="112" spans="1:167" s="19" customFormat="1" ht="16.5" customHeight="1" x14ac:dyDescent="0.2">
      <c r="A112" s="31"/>
      <c r="B112" s="32"/>
      <c r="C112" s="32"/>
      <c r="D112" s="32"/>
      <c r="E112" s="32"/>
      <c r="F112" s="33"/>
      <c r="G112" s="12"/>
      <c r="H112" s="25" t="s">
        <v>2</v>
      </c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6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</row>
    <row r="113" spans="1:167" s="19" customFormat="1" ht="16.5" customHeight="1" x14ac:dyDescent="0.2">
      <c r="A113" s="22"/>
      <c r="B113" s="23"/>
      <c r="C113" s="23"/>
      <c r="D113" s="23"/>
      <c r="E113" s="23"/>
      <c r="F113" s="24"/>
      <c r="G113" s="12"/>
      <c r="H113" s="25" t="s">
        <v>3</v>
      </c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6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</row>
    <row r="114" spans="1:167" s="19" customFormat="1" ht="34.5" customHeight="1" x14ac:dyDescent="0.25">
      <c r="A114" s="36" t="s">
        <v>48</v>
      </c>
      <c r="B114" s="37"/>
      <c r="C114" s="37"/>
      <c r="D114" s="37"/>
      <c r="E114" s="37"/>
      <c r="F114" s="38"/>
      <c r="G114" s="10"/>
      <c r="H114" s="39" t="s">
        <v>55</v>
      </c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40"/>
      <c r="AK114" s="41">
        <v>44197</v>
      </c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3"/>
      <c r="AX114" s="41">
        <v>44561</v>
      </c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3"/>
      <c r="BK114" s="47">
        <f>3096000/1000</f>
        <v>3096</v>
      </c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>
        <f>CN114</f>
        <v>0</v>
      </c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>
        <f>DR114</f>
        <v>3096</v>
      </c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>
        <v>3096</v>
      </c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  <c r="EF114" s="47"/>
      <c r="EG114" s="47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9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1"/>
    </row>
    <row r="115" spans="1:167" s="19" customFormat="1" ht="16.5" customHeight="1" x14ac:dyDescent="0.25">
      <c r="A115" s="52"/>
      <c r="B115" s="53"/>
      <c r="C115" s="53"/>
      <c r="D115" s="53"/>
      <c r="E115" s="53"/>
      <c r="F115" s="54"/>
      <c r="G115" s="11"/>
      <c r="H115" s="55" t="s">
        <v>0</v>
      </c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6"/>
      <c r="AK115" s="44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6"/>
      <c r="AX115" s="44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6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  <c r="DF115" s="57"/>
      <c r="DG115" s="57"/>
      <c r="DH115" s="57"/>
      <c r="DI115" s="57"/>
      <c r="DJ115" s="57"/>
      <c r="DK115" s="57"/>
      <c r="DL115" s="57"/>
      <c r="DM115" s="57"/>
      <c r="DN115" s="57"/>
      <c r="DO115" s="57"/>
      <c r="DP115" s="57"/>
      <c r="DQ115" s="57"/>
      <c r="DR115" s="58"/>
      <c r="DS115" s="58"/>
      <c r="DT115" s="58"/>
      <c r="DU115" s="58"/>
      <c r="DV115" s="58"/>
      <c r="DW115" s="58"/>
      <c r="DX115" s="58"/>
      <c r="DY115" s="58"/>
      <c r="DZ115" s="58"/>
      <c r="EA115" s="58"/>
      <c r="EB115" s="58"/>
      <c r="EC115" s="58"/>
      <c r="ED115" s="58"/>
      <c r="EE115" s="58"/>
      <c r="EF115" s="58"/>
      <c r="EG115" s="58"/>
      <c r="EH115" s="58"/>
      <c r="EI115" s="58"/>
      <c r="EJ115" s="58"/>
      <c r="EK115" s="58"/>
      <c r="EL115" s="58"/>
      <c r="EM115" s="58"/>
      <c r="EN115" s="58"/>
      <c r="EO115" s="58"/>
      <c r="EP115" s="58"/>
      <c r="EQ115" s="58"/>
      <c r="ER115" s="58"/>
      <c r="ES115" s="58"/>
      <c r="ET115" s="58"/>
      <c r="EU115" s="58"/>
      <c r="EV115" s="58"/>
      <c r="EW115" s="58"/>
      <c r="EX115" s="58"/>
      <c r="EY115" s="58"/>
      <c r="EZ115" s="58"/>
      <c r="FA115" s="58"/>
      <c r="FB115" s="58"/>
      <c r="FC115" s="58"/>
      <c r="FD115" s="58"/>
      <c r="FE115" s="58"/>
      <c r="FF115" s="58"/>
      <c r="FG115" s="58"/>
      <c r="FH115" s="58"/>
      <c r="FI115" s="58"/>
      <c r="FJ115" s="58"/>
      <c r="FK115" s="58"/>
    </row>
    <row r="116" spans="1:167" s="19" customFormat="1" ht="16.5" customHeight="1" x14ac:dyDescent="0.2">
      <c r="A116" s="31"/>
      <c r="B116" s="32"/>
      <c r="C116" s="32"/>
      <c r="D116" s="32"/>
      <c r="E116" s="32"/>
      <c r="F116" s="33"/>
      <c r="G116" s="12"/>
      <c r="H116" s="25" t="s">
        <v>1</v>
      </c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6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34">
        <f>BK114</f>
        <v>3096</v>
      </c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>
        <f>BZ114</f>
        <v>0</v>
      </c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>
        <f>CN114</f>
        <v>0</v>
      </c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>
        <f>DD114</f>
        <v>3096</v>
      </c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>
        <f>DR114</f>
        <v>3096</v>
      </c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5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5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</row>
    <row r="117" spans="1:167" s="19" customFormat="1" ht="16.5" customHeight="1" x14ac:dyDescent="0.2">
      <c r="A117" s="31"/>
      <c r="B117" s="32"/>
      <c r="C117" s="32"/>
      <c r="D117" s="32"/>
      <c r="E117" s="32"/>
      <c r="F117" s="33"/>
      <c r="G117" s="12"/>
      <c r="H117" s="25" t="s">
        <v>2</v>
      </c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6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</row>
    <row r="118" spans="1:167" s="19" customFormat="1" ht="16.5" customHeight="1" x14ac:dyDescent="0.2">
      <c r="A118" s="22"/>
      <c r="B118" s="23"/>
      <c r="C118" s="23"/>
      <c r="D118" s="23"/>
      <c r="E118" s="23"/>
      <c r="F118" s="24"/>
      <c r="G118" s="12"/>
      <c r="H118" s="25" t="s">
        <v>3</v>
      </c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6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</row>
    <row r="119" spans="1:167" s="19" customFormat="1" ht="34.5" customHeight="1" x14ac:dyDescent="0.25">
      <c r="A119" s="36" t="s">
        <v>51</v>
      </c>
      <c r="B119" s="37"/>
      <c r="C119" s="37"/>
      <c r="D119" s="37"/>
      <c r="E119" s="37"/>
      <c r="F119" s="38"/>
      <c r="G119" s="10"/>
      <c r="H119" s="39" t="s">
        <v>54</v>
      </c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40"/>
      <c r="AK119" s="41">
        <v>44197</v>
      </c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3"/>
      <c r="AX119" s="41">
        <v>44561</v>
      </c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3"/>
      <c r="BK119" s="47">
        <v>199.66900000000001</v>
      </c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>
        <f>CN119</f>
        <v>0</v>
      </c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>
        <f>DR119</f>
        <v>199.66900000000001</v>
      </c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>
        <f>199669/1000</f>
        <v>199.66900000000001</v>
      </c>
      <c r="DS119" s="47"/>
      <c r="DT119" s="47"/>
      <c r="DU119" s="47"/>
      <c r="DV119" s="47"/>
      <c r="DW119" s="47"/>
      <c r="DX119" s="47"/>
      <c r="DY119" s="47"/>
      <c r="DZ119" s="47"/>
      <c r="EA119" s="47"/>
      <c r="EB119" s="47"/>
      <c r="EC119" s="47"/>
      <c r="ED119" s="47"/>
      <c r="EE119" s="47"/>
      <c r="EF119" s="47"/>
      <c r="EG119" s="47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9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1"/>
    </row>
    <row r="120" spans="1:167" s="19" customFormat="1" ht="16.5" customHeight="1" x14ac:dyDescent="0.25">
      <c r="A120" s="52"/>
      <c r="B120" s="53"/>
      <c r="C120" s="53"/>
      <c r="D120" s="53"/>
      <c r="E120" s="53"/>
      <c r="F120" s="54"/>
      <c r="G120" s="11"/>
      <c r="H120" s="55" t="s">
        <v>0</v>
      </c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6"/>
      <c r="AK120" s="44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6"/>
      <c r="AX120" s="44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6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8"/>
      <c r="DS120" s="58"/>
      <c r="DT120" s="58"/>
      <c r="DU120" s="58"/>
      <c r="DV120" s="58"/>
      <c r="DW120" s="58"/>
      <c r="DX120" s="58"/>
      <c r="DY120" s="58"/>
      <c r="DZ120" s="58"/>
      <c r="EA120" s="58"/>
      <c r="EB120" s="58"/>
      <c r="EC120" s="58"/>
      <c r="ED120" s="58"/>
      <c r="EE120" s="58"/>
      <c r="EF120" s="58"/>
      <c r="EG120" s="58"/>
      <c r="EH120" s="58"/>
      <c r="EI120" s="58"/>
      <c r="EJ120" s="58"/>
      <c r="EK120" s="58"/>
      <c r="EL120" s="58"/>
      <c r="EM120" s="58"/>
      <c r="EN120" s="58"/>
      <c r="EO120" s="58"/>
      <c r="EP120" s="58"/>
      <c r="EQ120" s="58"/>
      <c r="ER120" s="58"/>
      <c r="ES120" s="58"/>
      <c r="ET120" s="58"/>
      <c r="EU120" s="58"/>
      <c r="EV120" s="58"/>
      <c r="EW120" s="58"/>
      <c r="EX120" s="58"/>
      <c r="EY120" s="58"/>
      <c r="EZ120" s="58"/>
      <c r="FA120" s="58"/>
      <c r="FB120" s="58"/>
      <c r="FC120" s="58"/>
      <c r="FD120" s="58"/>
      <c r="FE120" s="58"/>
      <c r="FF120" s="58"/>
      <c r="FG120" s="58"/>
      <c r="FH120" s="58"/>
      <c r="FI120" s="58"/>
      <c r="FJ120" s="58"/>
      <c r="FK120" s="58"/>
    </row>
    <row r="121" spans="1:167" s="19" customFormat="1" ht="16.5" customHeight="1" x14ac:dyDescent="0.2">
      <c r="A121" s="31"/>
      <c r="B121" s="32"/>
      <c r="C121" s="32"/>
      <c r="D121" s="32"/>
      <c r="E121" s="32"/>
      <c r="F121" s="33"/>
      <c r="G121" s="12"/>
      <c r="H121" s="25" t="s">
        <v>1</v>
      </c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6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34">
        <f>BK119</f>
        <v>199.66900000000001</v>
      </c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>
        <f>BZ119</f>
        <v>0</v>
      </c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>
        <f>CN119</f>
        <v>0</v>
      </c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>
        <f>DD119</f>
        <v>199.66900000000001</v>
      </c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>
        <f>DR119</f>
        <v>199.66900000000001</v>
      </c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5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5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</row>
    <row r="122" spans="1:167" s="19" customFormat="1" ht="16.5" customHeight="1" x14ac:dyDescent="0.2">
      <c r="A122" s="31"/>
      <c r="B122" s="32"/>
      <c r="C122" s="32"/>
      <c r="D122" s="32"/>
      <c r="E122" s="32"/>
      <c r="F122" s="33"/>
      <c r="G122" s="12"/>
      <c r="H122" s="25" t="s">
        <v>2</v>
      </c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6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</row>
    <row r="123" spans="1:167" s="19" customFormat="1" ht="16.5" customHeight="1" x14ac:dyDescent="0.2">
      <c r="A123" s="22"/>
      <c r="B123" s="23"/>
      <c r="C123" s="23"/>
      <c r="D123" s="23"/>
      <c r="E123" s="23"/>
      <c r="F123" s="24"/>
      <c r="G123" s="12"/>
      <c r="H123" s="25" t="s">
        <v>3</v>
      </c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6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</row>
    <row r="124" spans="1:167" s="19" customFormat="1" ht="34.5" customHeight="1" x14ac:dyDescent="0.25">
      <c r="A124" s="36" t="s">
        <v>52</v>
      </c>
      <c r="B124" s="37"/>
      <c r="C124" s="37"/>
      <c r="D124" s="37"/>
      <c r="E124" s="37"/>
      <c r="F124" s="38"/>
      <c r="G124" s="10"/>
      <c r="H124" s="39" t="s">
        <v>49</v>
      </c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40"/>
      <c r="AK124" s="41">
        <v>44197</v>
      </c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3"/>
      <c r="AX124" s="41">
        <v>44561</v>
      </c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3"/>
      <c r="BK124" s="47">
        <f>977412.07/1000</f>
        <v>977.41206999999997</v>
      </c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>
        <f>CN124</f>
        <v>0</v>
      </c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>
        <f>DR124</f>
        <v>977.41206999999997</v>
      </c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>
        <v>977.41206999999997</v>
      </c>
      <c r="DS124" s="47"/>
      <c r="DT124" s="47"/>
      <c r="DU124" s="47"/>
      <c r="DV124" s="47"/>
      <c r="DW124" s="47"/>
      <c r="DX124" s="47"/>
      <c r="DY124" s="47"/>
      <c r="DZ124" s="47"/>
      <c r="EA124" s="47"/>
      <c r="EB124" s="47"/>
      <c r="EC124" s="47"/>
      <c r="ED124" s="47"/>
      <c r="EE124" s="47"/>
      <c r="EF124" s="47"/>
      <c r="EG124" s="47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9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1"/>
    </row>
    <row r="125" spans="1:167" s="19" customFormat="1" ht="16.5" customHeight="1" x14ac:dyDescent="0.25">
      <c r="A125" s="52"/>
      <c r="B125" s="53"/>
      <c r="C125" s="53"/>
      <c r="D125" s="53"/>
      <c r="E125" s="53"/>
      <c r="F125" s="54"/>
      <c r="G125" s="11"/>
      <c r="H125" s="55" t="s">
        <v>0</v>
      </c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6"/>
      <c r="AK125" s="44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6"/>
      <c r="AX125" s="44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6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  <c r="DD125" s="57"/>
      <c r="DE125" s="57"/>
      <c r="DF125" s="57"/>
      <c r="DG125" s="57"/>
      <c r="DH125" s="57"/>
      <c r="DI125" s="57"/>
      <c r="DJ125" s="57"/>
      <c r="DK125" s="57"/>
      <c r="DL125" s="57"/>
      <c r="DM125" s="57"/>
      <c r="DN125" s="57"/>
      <c r="DO125" s="57"/>
      <c r="DP125" s="57"/>
      <c r="DQ125" s="57"/>
      <c r="DR125" s="58"/>
      <c r="DS125" s="58"/>
      <c r="DT125" s="58"/>
      <c r="DU125" s="58"/>
      <c r="DV125" s="58"/>
      <c r="DW125" s="58"/>
      <c r="DX125" s="58"/>
      <c r="DY125" s="58"/>
      <c r="DZ125" s="58"/>
      <c r="EA125" s="58"/>
      <c r="EB125" s="58"/>
      <c r="EC125" s="58"/>
      <c r="ED125" s="58"/>
      <c r="EE125" s="58"/>
      <c r="EF125" s="58"/>
      <c r="EG125" s="58"/>
      <c r="EH125" s="58"/>
      <c r="EI125" s="58"/>
      <c r="EJ125" s="58"/>
      <c r="EK125" s="58"/>
      <c r="EL125" s="58"/>
      <c r="EM125" s="58"/>
      <c r="EN125" s="58"/>
      <c r="EO125" s="58"/>
      <c r="EP125" s="58"/>
      <c r="EQ125" s="58"/>
      <c r="ER125" s="58"/>
      <c r="ES125" s="58"/>
      <c r="ET125" s="58"/>
      <c r="EU125" s="58"/>
      <c r="EV125" s="58"/>
      <c r="EW125" s="58"/>
      <c r="EX125" s="58"/>
      <c r="EY125" s="58"/>
      <c r="EZ125" s="58"/>
      <c r="FA125" s="58"/>
      <c r="FB125" s="58"/>
      <c r="FC125" s="58"/>
      <c r="FD125" s="58"/>
      <c r="FE125" s="58"/>
      <c r="FF125" s="58"/>
      <c r="FG125" s="58"/>
      <c r="FH125" s="58"/>
      <c r="FI125" s="58"/>
      <c r="FJ125" s="58"/>
      <c r="FK125" s="58"/>
    </row>
    <row r="126" spans="1:167" s="19" customFormat="1" ht="16.5" customHeight="1" x14ac:dyDescent="0.2">
      <c r="A126" s="31"/>
      <c r="B126" s="32"/>
      <c r="C126" s="32"/>
      <c r="D126" s="32"/>
      <c r="E126" s="32"/>
      <c r="F126" s="33"/>
      <c r="G126" s="12"/>
      <c r="H126" s="25" t="s">
        <v>1</v>
      </c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6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34">
        <f>BK124</f>
        <v>977.41206999999997</v>
      </c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>
        <f>BZ124</f>
        <v>0</v>
      </c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>
        <f>CN124</f>
        <v>0</v>
      </c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>
        <f>DD124</f>
        <v>977.41206999999997</v>
      </c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>
        <f>DR124</f>
        <v>977.41206999999997</v>
      </c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5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5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</row>
    <row r="127" spans="1:167" s="19" customFormat="1" ht="16.5" customHeight="1" x14ac:dyDescent="0.2">
      <c r="A127" s="31"/>
      <c r="B127" s="32"/>
      <c r="C127" s="32"/>
      <c r="D127" s="32"/>
      <c r="E127" s="32"/>
      <c r="F127" s="33"/>
      <c r="G127" s="12"/>
      <c r="H127" s="25" t="s">
        <v>2</v>
      </c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6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</row>
    <row r="128" spans="1:167" s="19" customFormat="1" ht="16.5" customHeight="1" x14ac:dyDescent="0.2">
      <c r="A128" s="22"/>
      <c r="B128" s="23"/>
      <c r="C128" s="23"/>
      <c r="D128" s="23"/>
      <c r="E128" s="23"/>
      <c r="F128" s="24"/>
      <c r="G128" s="12"/>
      <c r="H128" s="25" t="s">
        <v>3</v>
      </c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6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</row>
    <row r="129" spans="1:167" s="19" customFormat="1" ht="34.5" customHeight="1" x14ac:dyDescent="0.25">
      <c r="A129" s="36" t="s">
        <v>53</v>
      </c>
      <c r="B129" s="37"/>
      <c r="C129" s="37"/>
      <c r="D129" s="37"/>
      <c r="E129" s="37"/>
      <c r="F129" s="38"/>
      <c r="G129" s="10"/>
      <c r="H129" s="39" t="s">
        <v>50</v>
      </c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40"/>
      <c r="AK129" s="41">
        <v>44197</v>
      </c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3"/>
      <c r="AX129" s="41">
        <v>44561</v>
      </c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3"/>
      <c r="BK129" s="47">
        <f>114582.5/1000</f>
        <v>114.5825</v>
      </c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>
        <f>CN129</f>
        <v>0</v>
      </c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  <c r="DC129" s="47"/>
      <c r="DD129" s="47">
        <f>DR129</f>
        <v>114.5825</v>
      </c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>
        <v>114.5825</v>
      </c>
      <c r="DS129" s="47"/>
      <c r="DT129" s="47"/>
      <c r="DU129" s="47"/>
      <c r="DV129" s="47"/>
      <c r="DW129" s="47"/>
      <c r="DX129" s="47"/>
      <c r="DY129" s="47"/>
      <c r="DZ129" s="47"/>
      <c r="EA129" s="47"/>
      <c r="EB129" s="47"/>
      <c r="EC129" s="47"/>
      <c r="ED129" s="47"/>
      <c r="EE129" s="47"/>
      <c r="EF129" s="47"/>
      <c r="EG129" s="47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9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1"/>
    </row>
    <row r="130" spans="1:167" s="19" customFormat="1" ht="16.5" customHeight="1" x14ac:dyDescent="0.25">
      <c r="A130" s="52"/>
      <c r="B130" s="53"/>
      <c r="C130" s="53"/>
      <c r="D130" s="53"/>
      <c r="E130" s="53"/>
      <c r="F130" s="54"/>
      <c r="G130" s="11"/>
      <c r="H130" s="55" t="s">
        <v>0</v>
      </c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6"/>
      <c r="AK130" s="44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6"/>
      <c r="AX130" s="44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6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8"/>
      <c r="DS130" s="58"/>
      <c r="DT130" s="58"/>
      <c r="DU130" s="58"/>
      <c r="DV130" s="58"/>
      <c r="DW130" s="58"/>
      <c r="DX130" s="58"/>
      <c r="DY130" s="58"/>
      <c r="DZ130" s="58"/>
      <c r="EA130" s="58"/>
      <c r="EB130" s="58"/>
      <c r="EC130" s="58"/>
      <c r="ED130" s="58"/>
      <c r="EE130" s="58"/>
      <c r="EF130" s="58"/>
      <c r="EG130" s="58"/>
      <c r="EH130" s="58"/>
      <c r="EI130" s="58"/>
      <c r="EJ130" s="58"/>
      <c r="EK130" s="58"/>
      <c r="EL130" s="58"/>
      <c r="EM130" s="58"/>
      <c r="EN130" s="58"/>
      <c r="EO130" s="58"/>
      <c r="EP130" s="58"/>
      <c r="EQ130" s="58"/>
      <c r="ER130" s="58"/>
      <c r="ES130" s="58"/>
      <c r="ET130" s="58"/>
      <c r="EU130" s="58"/>
      <c r="EV130" s="58"/>
      <c r="EW130" s="58"/>
      <c r="EX130" s="58"/>
      <c r="EY130" s="58"/>
      <c r="EZ130" s="58"/>
      <c r="FA130" s="58"/>
      <c r="FB130" s="58"/>
      <c r="FC130" s="58"/>
      <c r="FD130" s="58"/>
      <c r="FE130" s="58"/>
      <c r="FF130" s="58"/>
      <c r="FG130" s="58"/>
      <c r="FH130" s="58"/>
      <c r="FI130" s="58"/>
      <c r="FJ130" s="58"/>
      <c r="FK130" s="58"/>
    </row>
    <row r="131" spans="1:167" s="19" customFormat="1" ht="16.5" customHeight="1" x14ac:dyDescent="0.2">
      <c r="A131" s="31"/>
      <c r="B131" s="32"/>
      <c r="C131" s="32"/>
      <c r="D131" s="32"/>
      <c r="E131" s="32"/>
      <c r="F131" s="33"/>
      <c r="G131" s="12"/>
      <c r="H131" s="25" t="s">
        <v>1</v>
      </c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6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34">
        <f>BK129</f>
        <v>114.5825</v>
      </c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>
        <f>BZ129</f>
        <v>0</v>
      </c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>
        <f>CN129</f>
        <v>0</v>
      </c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>
        <f>DD129</f>
        <v>114.5825</v>
      </c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>
        <f>DR129</f>
        <v>114.5825</v>
      </c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5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5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</row>
    <row r="132" spans="1:167" s="19" customFormat="1" ht="16.5" customHeight="1" x14ac:dyDescent="0.2">
      <c r="A132" s="31"/>
      <c r="B132" s="32"/>
      <c r="C132" s="32"/>
      <c r="D132" s="32"/>
      <c r="E132" s="32"/>
      <c r="F132" s="33"/>
      <c r="G132" s="12"/>
      <c r="H132" s="25" t="s">
        <v>2</v>
      </c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6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</row>
    <row r="133" spans="1:167" s="19" customFormat="1" ht="16.5" customHeight="1" x14ac:dyDescent="0.2">
      <c r="A133" s="22"/>
      <c r="B133" s="23"/>
      <c r="C133" s="23"/>
      <c r="D133" s="23"/>
      <c r="E133" s="23"/>
      <c r="F133" s="24"/>
      <c r="G133" s="12"/>
      <c r="H133" s="25" t="s">
        <v>3</v>
      </c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6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</row>
    <row r="134" spans="1:167" s="3" customFormat="1" ht="16.899999999999999" customHeight="1" x14ac:dyDescent="0.2">
      <c r="A134" s="13"/>
      <c r="B134" s="13"/>
      <c r="C134" s="13"/>
      <c r="D134" s="13"/>
      <c r="E134" s="13"/>
      <c r="F134" s="13"/>
      <c r="G134" s="14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20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</row>
    <row r="135" spans="1:167" s="8" customFormat="1" ht="12.75" customHeight="1" x14ac:dyDescent="0.2">
      <c r="A135" s="106" t="s">
        <v>21</v>
      </c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I135" s="106"/>
      <c r="BJ135" s="10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  <c r="BV135" s="106"/>
      <c r="BW135" s="106"/>
      <c r="BX135" s="106"/>
      <c r="BY135" s="106"/>
      <c r="BZ135" s="106"/>
      <c r="CA135" s="106"/>
      <c r="CB135" s="106"/>
      <c r="CC135" s="106"/>
      <c r="CD135" s="106"/>
      <c r="CE135" s="106"/>
      <c r="CF135" s="106"/>
      <c r="CG135" s="106"/>
      <c r="CH135" s="106"/>
      <c r="CI135" s="106"/>
      <c r="CJ135" s="106"/>
      <c r="CK135" s="106"/>
      <c r="CL135" s="106"/>
      <c r="CM135" s="106"/>
      <c r="CN135" s="106"/>
      <c r="CO135" s="106"/>
      <c r="CP135" s="106"/>
      <c r="CQ135" s="106"/>
      <c r="CR135" s="106"/>
      <c r="CS135" s="106"/>
      <c r="CT135" s="106"/>
      <c r="CU135" s="106"/>
      <c r="CV135" s="106"/>
      <c r="CW135" s="106"/>
      <c r="CX135" s="106"/>
      <c r="CY135" s="106"/>
      <c r="CZ135" s="106"/>
      <c r="DA135" s="106"/>
      <c r="DB135" s="106"/>
      <c r="DC135" s="106"/>
      <c r="DD135" s="106"/>
      <c r="DE135" s="106"/>
      <c r="DF135" s="106"/>
      <c r="DG135" s="106"/>
      <c r="DH135" s="106"/>
      <c r="DI135" s="106"/>
      <c r="DJ135" s="106"/>
      <c r="DK135" s="106"/>
      <c r="DL135" s="106"/>
      <c r="DM135" s="106"/>
      <c r="DN135" s="106"/>
      <c r="DO135" s="106"/>
      <c r="DP135" s="106"/>
      <c r="DQ135" s="106"/>
      <c r="DR135" s="106"/>
      <c r="DS135" s="106"/>
      <c r="DT135" s="106"/>
      <c r="DU135" s="106"/>
      <c r="DV135" s="106"/>
      <c r="DW135" s="106"/>
      <c r="DX135" s="106"/>
      <c r="DY135" s="106"/>
      <c r="DZ135" s="106"/>
      <c r="EA135" s="106"/>
      <c r="EB135" s="106"/>
      <c r="EC135" s="106"/>
      <c r="ED135" s="106"/>
      <c r="EE135" s="106"/>
      <c r="EF135" s="106"/>
      <c r="EG135" s="106"/>
      <c r="EH135" s="106"/>
      <c r="EI135" s="106"/>
      <c r="EJ135" s="106"/>
      <c r="EK135" s="106"/>
      <c r="EL135" s="106"/>
      <c r="EM135" s="106"/>
      <c r="EN135" s="106"/>
      <c r="EO135" s="106"/>
      <c r="EP135" s="106"/>
      <c r="EQ135" s="106"/>
      <c r="ER135" s="106"/>
      <c r="ES135" s="106"/>
      <c r="ET135" s="106"/>
      <c r="EU135" s="106"/>
      <c r="EV135" s="106"/>
      <c r="EW135" s="106"/>
      <c r="EX135" s="106"/>
      <c r="EY135" s="106"/>
      <c r="EZ135" s="106"/>
      <c r="FA135" s="106"/>
      <c r="FB135" s="106"/>
      <c r="FC135" s="106"/>
      <c r="FD135" s="106"/>
      <c r="FE135" s="106"/>
      <c r="FF135" s="106"/>
      <c r="FG135" s="106"/>
      <c r="FH135" s="106"/>
      <c r="FI135" s="106"/>
      <c r="FJ135" s="106"/>
      <c r="FK135" s="106"/>
    </row>
    <row r="136" spans="1:167" s="8" customFormat="1" ht="24.75" customHeight="1" x14ac:dyDescent="0.2">
      <c r="A136" s="106" t="s">
        <v>9</v>
      </c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  <c r="BV136" s="106"/>
      <c r="BW136" s="106"/>
      <c r="BX136" s="106"/>
      <c r="BY136" s="106"/>
      <c r="BZ136" s="106"/>
      <c r="CA136" s="106"/>
      <c r="CB136" s="106"/>
      <c r="CC136" s="106"/>
      <c r="CD136" s="106"/>
      <c r="CE136" s="106"/>
      <c r="CF136" s="106"/>
      <c r="CG136" s="106"/>
      <c r="CH136" s="106"/>
      <c r="CI136" s="106"/>
      <c r="CJ136" s="106"/>
      <c r="CK136" s="106"/>
      <c r="CL136" s="106"/>
      <c r="CM136" s="106"/>
      <c r="CN136" s="106"/>
      <c r="CO136" s="106"/>
      <c r="CP136" s="106"/>
      <c r="CQ136" s="106"/>
      <c r="CR136" s="106"/>
      <c r="CS136" s="106"/>
      <c r="CT136" s="106"/>
      <c r="CU136" s="106"/>
      <c r="CV136" s="106"/>
      <c r="CW136" s="106"/>
      <c r="CX136" s="106"/>
      <c r="CY136" s="106"/>
      <c r="CZ136" s="106"/>
      <c r="DA136" s="106"/>
      <c r="DB136" s="106"/>
      <c r="DC136" s="106"/>
      <c r="DD136" s="106"/>
      <c r="DE136" s="106"/>
      <c r="DF136" s="106"/>
      <c r="DG136" s="106"/>
      <c r="DH136" s="106"/>
      <c r="DI136" s="106"/>
      <c r="DJ136" s="106"/>
      <c r="DK136" s="106"/>
      <c r="DL136" s="106"/>
      <c r="DM136" s="106"/>
      <c r="DN136" s="106"/>
      <c r="DO136" s="106"/>
      <c r="DP136" s="106"/>
      <c r="DQ136" s="106"/>
      <c r="DR136" s="106"/>
      <c r="DS136" s="106"/>
      <c r="DT136" s="106"/>
      <c r="DU136" s="106"/>
      <c r="DV136" s="106"/>
      <c r="DW136" s="106"/>
      <c r="DX136" s="106"/>
      <c r="DY136" s="106"/>
      <c r="DZ136" s="106"/>
      <c r="EA136" s="106"/>
      <c r="EB136" s="106"/>
      <c r="EC136" s="106"/>
      <c r="ED136" s="106"/>
      <c r="EE136" s="106"/>
      <c r="EF136" s="106"/>
      <c r="EG136" s="106"/>
      <c r="EH136" s="106"/>
      <c r="EI136" s="106"/>
      <c r="EJ136" s="106"/>
      <c r="EK136" s="106"/>
      <c r="EL136" s="106"/>
      <c r="EM136" s="106"/>
      <c r="EN136" s="106"/>
      <c r="EO136" s="106"/>
      <c r="EP136" s="106"/>
      <c r="EQ136" s="106"/>
      <c r="ER136" s="106"/>
      <c r="ES136" s="106"/>
      <c r="ET136" s="106"/>
      <c r="EU136" s="106"/>
      <c r="EV136" s="106"/>
      <c r="EW136" s="106"/>
      <c r="EX136" s="106"/>
      <c r="EY136" s="106"/>
      <c r="EZ136" s="106"/>
      <c r="FA136" s="106"/>
      <c r="FB136" s="106"/>
      <c r="FC136" s="106"/>
      <c r="FD136" s="106"/>
      <c r="FE136" s="106"/>
      <c r="FF136" s="106"/>
      <c r="FG136" s="106"/>
      <c r="FH136" s="106"/>
      <c r="FI136" s="106"/>
      <c r="FJ136" s="106"/>
      <c r="FK136" s="106"/>
    </row>
    <row r="137" spans="1:167" s="8" customFormat="1" ht="12.75" customHeight="1" x14ac:dyDescent="0.25">
      <c r="A137" s="9" t="s">
        <v>8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</row>
  </sheetData>
  <autoFilter ref="A5:FK8">
    <filterColumn colId="0" showButton="0"/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5" showButton="0"/>
  </autoFilter>
  <mergeCells count="1357">
    <mergeCell ref="A103:F103"/>
    <mergeCell ref="H103:AJ103"/>
    <mergeCell ref="AK103:AW103"/>
    <mergeCell ref="AX103:BJ103"/>
    <mergeCell ref="BK103:BY103"/>
    <mergeCell ref="BZ103:CM103"/>
    <mergeCell ref="CN103:DC103"/>
    <mergeCell ref="DD103:DQ103"/>
    <mergeCell ref="DR103:EG103"/>
    <mergeCell ref="A102:F102"/>
    <mergeCell ref="H102:AJ102"/>
    <mergeCell ref="AK102:AW102"/>
    <mergeCell ref="AX102:BJ102"/>
    <mergeCell ref="BK102:BY102"/>
    <mergeCell ref="BZ102:CM102"/>
    <mergeCell ref="CN102:DC102"/>
    <mergeCell ref="DD102:DQ102"/>
    <mergeCell ref="DR102:EG102"/>
    <mergeCell ref="A101:F101"/>
    <mergeCell ref="H101:AJ101"/>
    <mergeCell ref="AK101:AW101"/>
    <mergeCell ref="AX101:BJ101"/>
    <mergeCell ref="BK101:BY101"/>
    <mergeCell ref="BZ101:CM101"/>
    <mergeCell ref="CN101:DC101"/>
    <mergeCell ref="DD101:DQ101"/>
    <mergeCell ref="DR101:EG101"/>
    <mergeCell ref="A99:F99"/>
    <mergeCell ref="H99:AJ99"/>
    <mergeCell ref="AK99:AW100"/>
    <mergeCell ref="AX99:BJ100"/>
    <mergeCell ref="BK99:BY99"/>
    <mergeCell ref="BZ99:CM99"/>
    <mergeCell ref="CN99:DC99"/>
    <mergeCell ref="DD99:DQ99"/>
    <mergeCell ref="DR99:EG99"/>
    <mergeCell ref="A100:F100"/>
    <mergeCell ref="H100:AJ100"/>
    <mergeCell ref="BK100:BY100"/>
    <mergeCell ref="BZ100:CM100"/>
    <mergeCell ref="CN100:DC100"/>
    <mergeCell ref="DD100:DQ100"/>
    <mergeCell ref="DR100:EG100"/>
    <mergeCell ref="A73:F73"/>
    <mergeCell ref="A98:F98"/>
    <mergeCell ref="H98:AJ98"/>
    <mergeCell ref="AK98:AW98"/>
    <mergeCell ref="AX98:BJ98"/>
    <mergeCell ref="BK98:BY98"/>
    <mergeCell ref="BZ98:CM98"/>
    <mergeCell ref="CN98:DC98"/>
    <mergeCell ref="DD98:DQ98"/>
    <mergeCell ref="DR98:EG98"/>
    <mergeCell ref="A97:F97"/>
    <mergeCell ref="H97:AJ97"/>
    <mergeCell ref="AK97:AW97"/>
    <mergeCell ref="AX97:BJ97"/>
    <mergeCell ref="BK97:BY97"/>
    <mergeCell ref="BZ97:CM97"/>
    <mergeCell ref="CN97:DC97"/>
    <mergeCell ref="DD97:DQ97"/>
    <mergeCell ref="DR97:EG97"/>
    <mergeCell ref="AK94:AW95"/>
    <mergeCell ref="AX94:BJ95"/>
    <mergeCell ref="BK94:BY94"/>
    <mergeCell ref="BZ94:CM94"/>
    <mergeCell ref="CN94:DC94"/>
    <mergeCell ref="DD94:DQ94"/>
    <mergeCell ref="DR94:EG94"/>
    <mergeCell ref="EH94:EU94"/>
    <mergeCell ref="EV94:FK94"/>
    <mergeCell ref="A95:F95"/>
    <mergeCell ref="H95:AJ95"/>
    <mergeCell ref="BK95:BY95"/>
    <mergeCell ref="BZ95:CM95"/>
    <mergeCell ref="CN95:DC95"/>
    <mergeCell ref="DD95:DQ95"/>
    <mergeCell ref="DR95:EG95"/>
    <mergeCell ref="EH95:EU95"/>
    <mergeCell ref="EV95:FK95"/>
    <mergeCell ref="H73:AJ73"/>
    <mergeCell ref="AK73:AW73"/>
    <mergeCell ref="AX73:BJ73"/>
    <mergeCell ref="BK73:BY73"/>
    <mergeCell ref="BZ73:CM73"/>
    <mergeCell ref="CN73:DC73"/>
    <mergeCell ref="DD73:DQ73"/>
    <mergeCell ref="DR73:EG73"/>
    <mergeCell ref="EH71:EU71"/>
    <mergeCell ref="EV71:FK71"/>
    <mergeCell ref="A72:F72"/>
    <mergeCell ref="H72:AJ72"/>
    <mergeCell ref="AK72:AW72"/>
    <mergeCell ref="AX72:BJ72"/>
    <mergeCell ref="BK72:BY72"/>
    <mergeCell ref="BZ72:CM72"/>
    <mergeCell ref="CN72:DC72"/>
    <mergeCell ref="DD72:DQ72"/>
    <mergeCell ref="DR72:EG72"/>
    <mergeCell ref="EH72:EU72"/>
    <mergeCell ref="EV72:FK72"/>
    <mergeCell ref="A71:F71"/>
    <mergeCell ref="H71:AJ71"/>
    <mergeCell ref="AK71:AW71"/>
    <mergeCell ref="AX71:BJ71"/>
    <mergeCell ref="BK71:BY71"/>
    <mergeCell ref="BZ71:CM71"/>
    <mergeCell ref="CN71:DC71"/>
    <mergeCell ref="DD71:DQ71"/>
    <mergeCell ref="DR71:EG71"/>
    <mergeCell ref="EH73:EU73"/>
    <mergeCell ref="EV73:FK73"/>
    <mergeCell ref="EH68:EU68"/>
    <mergeCell ref="EV68:FK68"/>
    <mergeCell ref="A69:F69"/>
    <mergeCell ref="H69:AJ69"/>
    <mergeCell ref="AK69:AW70"/>
    <mergeCell ref="AX69:BJ70"/>
    <mergeCell ref="BK69:BY69"/>
    <mergeCell ref="BZ69:CM69"/>
    <mergeCell ref="CN69:DC69"/>
    <mergeCell ref="DD69:DQ69"/>
    <mergeCell ref="DR69:EG69"/>
    <mergeCell ref="EH69:EU69"/>
    <mergeCell ref="EV69:FK69"/>
    <mergeCell ref="A70:F70"/>
    <mergeCell ref="H70:AJ70"/>
    <mergeCell ref="BK70:BY70"/>
    <mergeCell ref="BZ70:CM70"/>
    <mergeCell ref="CN70:DC70"/>
    <mergeCell ref="DD70:DQ70"/>
    <mergeCell ref="DR70:EG70"/>
    <mergeCell ref="EH70:EU70"/>
    <mergeCell ref="EV70:FK70"/>
    <mergeCell ref="A68:F68"/>
    <mergeCell ref="H68:AJ68"/>
    <mergeCell ref="AK68:AW68"/>
    <mergeCell ref="AX68:BJ68"/>
    <mergeCell ref="BK68:BY68"/>
    <mergeCell ref="BZ68:CM68"/>
    <mergeCell ref="CN68:DC68"/>
    <mergeCell ref="DD68:DQ68"/>
    <mergeCell ref="DR68:EG68"/>
    <mergeCell ref="A63:F63"/>
    <mergeCell ref="H63:AJ63"/>
    <mergeCell ref="AK63:AW63"/>
    <mergeCell ref="AX63:BJ63"/>
    <mergeCell ref="BK63:BY63"/>
    <mergeCell ref="BZ63:CM63"/>
    <mergeCell ref="CN63:DC63"/>
    <mergeCell ref="DD63:DQ63"/>
    <mergeCell ref="DR63:EG63"/>
    <mergeCell ref="EH66:EU66"/>
    <mergeCell ref="EV66:FK66"/>
    <mergeCell ref="A67:F67"/>
    <mergeCell ref="H67:AJ67"/>
    <mergeCell ref="AK67:AW67"/>
    <mergeCell ref="AX67:BJ67"/>
    <mergeCell ref="BK67:BY67"/>
    <mergeCell ref="BZ67:CM67"/>
    <mergeCell ref="CN67:DC67"/>
    <mergeCell ref="DD67:DQ67"/>
    <mergeCell ref="DR67:EG67"/>
    <mergeCell ref="EH67:EU67"/>
    <mergeCell ref="EV67:FK67"/>
    <mergeCell ref="A66:F66"/>
    <mergeCell ref="H66:AJ66"/>
    <mergeCell ref="AK66:AW66"/>
    <mergeCell ref="AX66:BJ66"/>
    <mergeCell ref="BK66:BY66"/>
    <mergeCell ref="BZ66:CM66"/>
    <mergeCell ref="CN66:DC66"/>
    <mergeCell ref="DD66:DQ66"/>
    <mergeCell ref="DR66:EG66"/>
    <mergeCell ref="AK64:AW65"/>
    <mergeCell ref="AX64:BJ65"/>
    <mergeCell ref="BK64:BY64"/>
    <mergeCell ref="BZ64:CM64"/>
    <mergeCell ref="CN64:DC64"/>
    <mergeCell ref="DD64:DQ64"/>
    <mergeCell ref="DR64:EG64"/>
    <mergeCell ref="EH64:EU64"/>
    <mergeCell ref="EV64:FK64"/>
    <mergeCell ref="A65:F65"/>
    <mergeCell ref="H65:AJ65"/>
    <mergeCell ref="BK65:BY65"/>
    <mergeCell ref="BZ65:CM65"/>
    <mergeCell ref="CN65:DC65"/>
    <mergeCell ref="DD65:DQ65"/>
    <mergeCell ref="DR65:EG65"/>
    <mergeCell ref="EH65:EU65"/>
    <mergeCell ref="EV65:FK65"/>
    <mergeCell ref="A61:F61"/>
    <mergeCell ref="H61:AJ61"/>
    <mergeCell ref="A88:F88"/>
    <mergeCell ref="H88:AJ88"/>
    <mergeCell ref="AK88:AW88"/>
    <mergeCell ref="AX88:BJ88"/>
    <mergeCell ref="BK88:BY88"/>
    <mergeCell ref="BZ88:CM88"/>
    <mergeCell ref="CN88:DC88"/>
    <mergeCell ref="DD88:DQ88"/>
    <mergeCell ref="BK61:BY61"/>
    <mergeCell ref="BZ61:CM61"/>
    <mergeCell ref="CN61:DC61"/>
    <mergeCell ref="DD61:DQ61"/>
    <mergeCell ref="DR61:EG61"/>
    <mergeCell ref="EH61:EU61"/>
    <mergeCell ref="EV61:FK61"/>
    <mergeCell ref="A62:F62"/>
    <mergeCell ref="H62:AJ62"/>
    <mergeCell ref="AK62:AW62"/>
    <mergeCell ref="AX62:BJ62"/>
    <mergeCell ref="BK62:BY62"/>
    <mergeCell ref="BZ62:CM62"/>
    <mergeCell ref="CN62:DC62"/>
    <mergeCell ref="DD62:DQ62"/>
    <mergeCell ref="DR62:EG62"/>
    <mergeCell ref="EH62:EU62"/>
    <mergeCell ref="EV62:FK62"/>
    <mergeCell ref="EH63:EU63"/>
    <mergeCell ref="EV63:FK63"/>
    <mergeCell ref="A64:F64"/>
    <mergeCell ref="H64:AJ64"/>
    <mergeCell ref="A59:F59"/>
    <mergeCell ref="H59:AJ59"/>
    <mergeCell ref="AK59:AW60"/>
    <mergeCell ref="AX59:BJ60"/>
    <mergeCell ref="BK59:BY59"/>
    <mergeCell ref="BZ59:CM59"/>
    <mergeCell ref="CN59:DC59"/>
    <mergeCell ref="DD59:DQ59"/>
    <mergeCell ref="DR59:EG59"/>
    <mergeCell ref="EH59:EU59"/>
    <mergeCell ref="EV59:FK59"/>
    <mergeCell ref="A60:F60"/>
    <mergeCell ref="H60:AJ60"/>
    <mergeCell ref="BK60:BY60"/>
    <mergeCell ref="BZ60:CM60"/>
    <mergeCell ref="CN60:DC60"/>
    <mergeCell ref="DD60:DQ60"/>
    <mergeCell ref="DR60:EG60"/>
    <mergeCell ref="EH60:EU60"/>
    <mergeCell ref="EV60:FK60"/>
    <mergeCell ref="DR88:EG88"/>
    <mergeCell ref="EH86:EU86"/>
    <mergeCell ref="EV86:FK86"/>
    <mergeCell ref="A87:F87"/>
    <mergeCell ref="H87:AJ87"/>
    <mergeCell ref="AK87:AW87"/>
    <mergeCell ref="AX87:BJ87"/>
    <mergeCell ref="BK87:BY87"/>
    <mergeCell ref="BZ87:CM87"/>
    <mergeCell ref="CN87:DC87"/>
    <mergeCell ref="DD87:DQ87"/>
    <mergeCell ref="DR87:EG87"/>
    <mergeCell ref="EH87:EU87"/>
    <mergeCell ref="EV87:FK87"/>
    <mergeCell ref="A86:F86"/>
    <mergeCell ref="H86:AJ86"/>
    <mergeCell ref="AK86:AW86"/>
    <mergeCell ref="AX86:BJ86"/>
    <mergeCell ref="BK86:BY86"/>
    <mergeCell ref="BZ86:CM86"/>
    <mergeCell ref="CN86:DC86"/>
    <mergeCell ref="DD86:DQ86"/>
    <mergeCell ref="DR86:EG86"/>
    <mergeCell ref="EH88:EU88"/>
    <mergeCell ref="EV88:FK88"/>
    <mergeCell ref="EH83:EU83"/>
    <mergeCell ref="EV83:FK83"/>
    <mergeCell ref="A84:F84"/>
    <mergeCell ref="H84:AJ84"/>
    <mergeCell ref="AK84:AW85"/>
    <mergeCell ref="AX84:BJ85"/>
    <mergeCell ref="BK84:BY84"/>
    <mergeCell ref="BZ84:CM84"/>
    <mergeCell ref="CN84:DC84"/>
    <mergeCell ref="DD84:DQ84"/>
    <mergeCell ref="DR84:EG84"/>
    <mergeCell ref="EH84:EU84"/>
    <mergeCell ref="EV84:FK84"/>
    <mergeCell ref="A85:F85"/>
    <mergeCell ref="H85:AJ85"/>
    <mergeCell ref="BK85:BY85"/>
    <mergeCell ref="BZ85:CM85"/>
    <mergeCell ref="CN85:DC85"/>
    <mergeCell ref="DD85:DQ85"/>
    <mergeCell ref="DR85:EG85"/>
    <mergeCell ref="EH85:EU85"/>
    <mergeCell ref="EV85:FK85"/>
    <mergeCell ref="A83:F83"/>
    <mergeCell ref="H83:AJ83"/>
    <mergeCell ref="AK83:AW83"/>
    <mergeCell ref="AX83:BJ83"/>
    <mergeCell ref="BK83:BY83"/>
    <mergeCell ref="BZ83:CM83"/>
    <mergeCell ref="CN83:DC83"/>
    <mergeCell ref="DD83:DQ83"/>
    <mergeCell ref="DR83:EG83"/>
    <mergeCell ref="EH81:EU81"/>
    <mergeCell ref="EV81:FK81"/>
    <mergeCell ref="A82:F82"/>
    <mergeCell ref="H82:AJ82"/>
    <mergeCell ref="AK82:AW82"/>
    <mergeCell ref="AX82:BJ82"/>
    <mergeCell ref="BK82:BY82"/>
    <mergeCell ref="BZ82:CM82"/>
    <mergeCell ref="CN82:DC82"/>
    <mergeCell ref="DD82:DQ82"/>
    <mergeCell ref="DR82:EG82"/>
    <mergeCell ref="EH82:EU82"/>
    <mergeCell ref="EV82:FK82"/>
    <mergeCell ref="A81:F81"/>
    <mergeCell ref="H81:AJ81"/>
    <mergeCell ref="AK81:AW81"/>
    <mergeCell ref="AX81:BJ81"/>
    <mergeCell ref="BK81:BY81"/>
    <mergeCell ref="BZ81:CM81"/>
    <mergeCell ref="CN81:DC81"/>
    <mergeCell ref="DD81:DQ81"/>
    <mergeCell ref="DR81:EG81"/>
    <mergeCell ref="EH78:EU78"/>
    <mergeCell ref="EV78:FK78"/>
    <mergeCell ref="A79:F79"/>
    <mergeCell ref="H79:AJ79"/>
    <mergeCell ref="AK79:AW80"/>
    <mergeCell ref="AX79:BJ80"/>
    <mergeCell ref="BK79:BY79"/>
    <mergeCell ref="BZ79:CM79"/>
    <mergeCell ref="CN79:DC79"/>
    <mergeCell ref="DD79:DQ79"/>
    <mergeCell ref="DR79:EG79"/>
    <mergeCell ref="EH79:EU79"/>
    <mergeCell ref="EV79:FK79"/>
    <mergeCell ref="A80:F80"/>
    <mergeCell ref="H80:AJ80"/>
    <mergeCell ref="BK80:BY80"/>
    <mergeCell ref="BZ80:CM80"/>
    <mergeCell ref="CN80:DC80"/>
    <mergeCell ref="DD80:DQ80"/>
    <mergeCell ref="DR80:EG80"/>
    <mergeCell ref="EH80:EU80"/>
    <mergeCell ref="EV80:FK80"/>
    <mergeCell ref="A78:F78"/>
    <mergeCell ref="H78:AJ78"/>
    <mergeCell ref="AK78:AW78"/>
    <mergeCell ref="AX78:BJ78"/>
    <mergeCell ref="BK78:BY78"/>
    <mergeCell ref="BZ78:CM78"/>
    <mergeCell ref="CN78:DC78"/>
    <mergeCell ref="DD78:DQ78"/>
    <mergeCell ref="DR78:EG78"/>
    <mergeCell ref="AK61:AW61"/>
    <mergeCell ref="AX61:BJ61"/>
    <mergeCell ref="A58:F58"/>
    <mergeCell ref="H58:AJ58"/>
    <mergeCell ref="AK58:AW58"/>
    <mergeCell ref="AX58:BJ58"/>
    <mergeCell ref="BK58:BY58"/>
    <mergeCell ref="BZ58:CM58"/>
    <mergeCell ref="CN58:DC58"/>
    <mergeCell ref="DD58:DQ58"/>
    <mergeCell ref="EH76:EU76"/>
    <mergeCell ref="EV76:FK76"/>
    <mergeCell ref="A77:F77"/>
    <mergeCell ref="H77:AJ77"/>
    <mergeCell ref="AK77:AW77"/>
    <mergeCell ref="AX77:BJ77"/>
    <mergeCell ref="BK77:BY77"/>
    <mergeCell ref="BZ77:CM77"/>
    <mergeCell ref="CN77:DC77"/>
    <mergeCell ref="DD77:DQ77"/>
    <mergeCell ref="DR77:EG77"/>
    <mergeCell ref="EH77:EU77"/>
    <mergeCell ref="EV77:FK77"/>
    <mergeCell ref="A76:F76"/>
    <mergeCell ref="H76:AJ76"/>
    <mergeCell ref="AK76:AW76"/>
    <mergeCell ref="AX76:BJ76"/>
    <mergeCell ref="BK76:BY76"/>
    <mergeCell ref="BZ76:CM76"/>
    <mergeCell ref="CN76:DC76"/>
    <mergeCell ref="DD76:DQ76"/>
    <mergeCell ref="DR76:EG76"/>
    <mergeCell ref="A74:F74"/>
    <mergeCell ref="H74:AJ74"/>
    <mergeCell ref="AK74:AW75"/>
    <mergeCell ref="AX74:BJ75"/>
    <mergeCell ref="BK74:BY74"/>
    <mergeCell ref="BZ74:CM74"/>
    <mergeCell ref="CN74:DC74"/>
    <mergeCell ref="DD74:DQ74"/>
    <mergeCell ref="DR74:EG74"/>
    <mergeCell ref="EH74:EU74"/>
    <mergeCell ref="EV74:FK74"/>
    <mergeCell ref="A75:F75"/>
    <mergeCell ref="H75:AJ75"/>
    <mergeCell ref="BK75:BY75"/>
    <mergeCell ref="BZ75:CM75"/>
    <mergeCell ref="CN75:DC75"/>
    <mergeCell ref="DD75:DQ75"/>
    <mergeCell ref="DR75:EG75"/>
    <mergeCell ref="EH75:EU75"/>
    <mergeCell ref="EV75:FK75"/>
    <mergeCell ref="DR58:EG58"/>
    <mergeCell ref="EH56:EU56"/>
    <mergeCell ref="EV56:FK56"/>
    <mergeCell ref="A57:F57"/>
    <mergeCell ref="H57:AJ57"/>
    <mergeCell ref="AK57:AW57"/>
    <mergeCell ref="AX57:BJ57"/>
    <mergeCell ref="BK57:BY57"/>
    <mergeCell ref="BZ57:CM57"/>
    <mergeCell ref="CN57:DC57"/>
    <mergeCell ref="DD57:DQ57"/>
    <mergeCell ref="DR57:EG57"/>
    <mergeCell ref="EH57:EU57"/>
    <mergeCell ref="EV57:FK57"/>
    <mergeCell ref="A56:F56"/>
    <mergeCell ref="H56:AJ56"/>
    <mergeCell ref="AK56:AW56"/>
    <mergeCell ref="AX56:BJ56"/>
    <mergeCell ref="BK56:BY56"/>
    <mergeCell ref="BZ56:CM56"/>
    <mergeCell ref="CN56:DC56"/>
    <mergeCell ref="DD56:DQ56"/>
    <mergeCell ref="DR56:EG56"/>
    <mergeCell ref="EH58:EU58"/>
    <mergeCell ref="EV58:FK58"/>
    <mergeCell ref="EH53:EU53"/>
    <mergeCell ref="EV53:FK53"/>
    <mergeCell ref="A54:F54"/>
    <mergeCell ref="H54:AJ54"/>
    <mergeCell ref="AK54:AW55"/>
    <mergeCell ref="AX54:BJ55"/>
    <mergeCell ref="BK54:BY54"/>
    <mergeCell ref="BZ54:CM54"/>
    <mergeCell ref="CN54:DC54"/>
    <mergeCell ref="DD54:DQ54"/>
    <mergeCell ref="DR54:EG54"/>
    <mergeCell ref="EH54:EU54"/>
    <mergeCell ref="EV54:FK54"/>
    <mergeCell ref="A55:F55"/>
    <mergeCell ref="H55:AJ55"/>
    <mergeCell ref="BK55:BY55"/>
    <mergeCell ref="BZ55:CM55"/>
    <mergeCell ref="CN55:DC55"/>
    <mergeCell ref="DD55:DQ55"/>
    <mergeCell ref="DR55:EG55"/>
    <mergeCell ref="EH55:EU55"/>
    <mergeCell ref="EV55:FK55"/>
    <mergeCell ref="A53:F53"/>
    <mergeCell ref="H53:AJ53"/>
    <mergeCell ref="AK53:AW53"/>
    <mergeCell ref="AX53:BJ53"/>
    <mergeCell ref="BK53:BY53"/>
    <mergeCell ref="BZ53:CM53"/>
    <mergeCell ref="CN53:DC53"/>
    <mergeCell ref="DD53:DQ53"/>
    <mergeCell ref="DR53:EG53"/>
    <mergeCell ref="EH51:EU51"/>
    <mergeCell ref="EV51:FK51"/>
    <mergeCell ref="A52:F52"/>
    <mergeCell ref="H52:AJ52"/>
    <mergeCell ref="AK52:AW52"/>
    <mergeCell ref="AX52:BJ52"/>
    <mergeCell ref="BK52:BY52"/>
    <mergeCell ref="BZ52:CM52"/>
    <mergeCell ref="CN52:DC52"/>
    <mergeCell ref="DD52:DQ52"/>
    <mergeCell ref="DR52:EG52"/>
    <mergeCell ref="EH52:EU52"/>
    <mergeCell ref="EV52:FK52"/>
    <mergeCell ref="A51:F51"/>
    <mergeCell ref="H51:AJ51"/>
    <mergeCell ref="AK51:AW51"/>
    <mergeCell ref="AX51:BJ51"/>
    <mergeCell ref="BK51:BY51"/>
    <mergeCell ref="BZ51:CM51"/>
    <mergeCell ref="CN51:DC51"/>
    <mergeCell ref="DD51:DQ51"/>
    <mergeCell ref="DR51:EG51"/>
    <mergeCell ref="EH48:EU48"/>
    <mergeCell ref="EV48:FK48"/>
    <mergeCell ref="A49:F49"/>
    <mergeCell ref="H49:AJ49"/>
    <mergeCell ref="AK49:AW50"/>
    <mergeCell ref="AX49:BJ50"/>
    <mergeCell ref="BK49:BY49"/>
    <mergeCell ref="BZ49:CM49"/>
    <mergeCell ref="CN49:DC49"/>
    <mergeCell ref="DD49:DQ49"/>
    <mergeCell ref="DR49:EG49"/>
    <mergeCell ref="EH49:EU49"/>
    <mergeCell ref="EV49:FK49"/>
    <mergeCell ref="A50:F50"/>
    <mergeCell ref="H50:AJ50"/>
    <mergeCell ref="BK50:BY50"/>
    <mergeCell ref="BZ50:CM50"/>
    <mergeCell ref="CN50:DC50"/>
    <mergeCell ref="DD50:DQ50"/>
    <mergeCell ref="DR50:EG50"/>
    <mergeCell ref="EH50:EU50"/>
    <mergeCell ref="EV50:FK50"/>
    <mergeCell ref="A48:F48"/>
    <mergeCell ref="H48:AJ48"/>
    <mergeCell ref="AK48:AW48"/>
    <mergeCell ref="AX48:BJ48"/>
    <mergeCell ref="BK48:BY48"/>
    <mergeCell ref="BZ48:CM48"/>
    <mergeCell ref="CN48:DC48"/>
    <mergeCell ref="DD48:DQ48"/>
    <mergeCell ref="DR48:EG48"/>
    <mergeCell ref="EH46:EU46"/>
    <mergeCell ref="EV46:FK46"/>
    <mergeCell ref="A47:F47"/>
    <mergeCell ref="H47:AJ47"/>
    <mergeCell ref="AK47:AW47"/>
    <mergeCell ref="AX47:BJ47"/>
    <mergeCell ref="BK47:BY47"/>
    <mergeCell ref="BZ47:CM47"/>
    <mergeCell ref="CN47:DC47"/>
    <mergeCell ref="DD47:DQ47"/>
    <mergeCell ref="DR47:EG47"/>
    <mergeCell ref="EH47:EU47"/>
    <mergeCell ref="EV47:FK47"/>
    <mergeCell ref="A46:F46"/>
    <mergeCell ref="H46:AJ46"/>
    <mergeCell ref="AK46:AW46"/>
    <mergeCell ref="AX46:BJ46"/>
    <mergeCell ref="BK46:BY46"/>
    <mergeCell ref="BZ46:CM46"/>
    <mergeCell ref="CN46:DC46"/>
    <mergeCell ref="DD46:DQ46"/>
    <mergeCell ref="DR46:EG46"/>
    <mergeCell ref="EH44:EU44"/>
    <mergeCell ref="EV44:FK44"/>
    <mergeCell ref="A45:F45"/>
    <mergeCell ref="H45:AJ45"/>
    <mergeCell ref="BK45:BY45"/>
    <mergeCell ref="BZ45:CM45"/>
    <mergeCell ref="CN45:DC45"/>
    <mergeCell ref="DD45:DQ45"/>
    <mergeCell ref="DR45:EG45"/>
    <mergeCell ref="EH45:EU45"/>
    <mergeCell ref="EV45:FK45"/>
    <mergeCell ref="A44:F44"/>
    <mergeCell ref="H44:AJ44"/>
    <mergeCell ref="AK44:AW45"/>
    <mergeCell ref="AX44:BJ45"/>
    <mergeCell ref="BK44:BY44"/>
    <mergeCell ref="BZ44:CM44"/>
    <mergeCell ref="CN44:DC44"/>
    <mergeCell ref="DD44:DQ44"/>
    <mergeCell ref="DR44:EG44"/>
    <mergeCell ref="A112:F112"/>
    <mergeCell ref="H112:AJ112"/>
    <mergeCell ref="AK112:AW112"/>
    <mergeCell ref="AX112:BJ112"/>
    <mergeCell ref="BK112:BY112"/>
    <mergeCell ref="BZ112:CM112"/>
    <mergeCell ref="CN112:DC112"/>
    <mergeCell ref="DD112:DQ112"/>
    <mergeCell ref="A123:F123"/>
    <mergeCell ref="H123:AJ123"/>
    <mergeCell ref="AK123:AW123"/>
    <mergeCell ref="AX123:BJ123"/>
    <mergeCell ref="BK123:BY123"/>
    <mergeCell ref="BZ123:CM123"/>
    <mergeCell ref="CN123:DC123"/>
    <mergeCell ref="DD123:DQ123"/>
    <mergeCell ref="DR123:EG123"/>
    <mergeCell ref="A122:F122"/>
    <mergeCell ref="H122:AJ122"/>
    <mergeCell ref="AK122:AW122"/>
    <mergeCell ref="AX122:BJ122"/>
    <mergeCell ref="BK122:BY122"/>
    <mergeCell ref="BZ122:CM122"/>
    <mergeCell ref="CN122:DC122"/>
    <mergeCell ref="DD122:DQ122"/>
    <mergeCell ref="DR122:EG122"/>
    <mergeCell ref="H121:AJ121"/>
    <mergeCell ref="AK121:AW121"/>
    <mergeCell ref="AX121:BJ121"/>
    <mergeCell ref="BK121:BY121"/>
    <mergeCell ref="BZ121:CM121"/>
    <mergeCell ref="CN121:DC121"/>
    <mergeCell ref="DD121:DQ121"/>
    <mergeCell ref="DR121:EG121"/>
    <mergeCell ref="AK108:AW108"/>
    <mergeCell ref="AX108:BJ108"/>
    <mergeCell ref="BK108:BY108"/>
    <mergeCell ref="BZ108:CM108"/>
    <mergeCell ref="CN108:DC108"/>
    <mergeCell ref="DD108:DQ108"/>
    <mergeCell ref="DR108:EG108"/>
    <mergeCell ref="EH123:EU123"/>
    <mergeCell ref="AX109:BJ110"/>
    <mergeCell ref="BK109:BY109"/>
    <mergeCell ref="BZ109:CM109"/>
    <mergeCell ref="CN109:DC109"/>
    <mergeCell ref="DD109:DQ109"/>
    <mergeCell ref="DR109:EG109"/>
    <mergeCell ref="EH109:EU109"/>
    <mergeCell ref="EH121:EU121"/>
    <mergeCell ref="EV121:FK121"/>
    <mergeCell ref="EH122:EU122"/>
    <mergeCell ref="EV122:FK122"/>
    <mergeCell ref="EH108:EU108"/>
    <mergeCell ref="EV108:FK108"/>
    <mergeCell ref="A119:F119"/>
    <mergeCell ref="H119:AJ119"/>
    <mergeCell ref="AK119:AW120"/>
    <mergeCell ref="AX119:BJ120"/>
    <mergeCell ref="BK119:BY119"/>
    <mergeCell ref="BZ119:CM119"/>
    <mergeCell ref="CN119:DC119"/>
    <mergeCell ref="DD119:DQ119"/>
    <mergeCell ref="DR119:EG119"/>
    <mergeCell ref="EH119:EU119"/>
    <mergeCell ref="EV119:FK119"/>
    <mergeCell ref="A120:F120"/>
    <mergeCell ref="H120:AJ120"/>
    <mergeCell ref="BK120:BY120"/>
    <mergeCell ref="BZ120:CM120"/>
    <mergeCell ref="CN120:DC120"/>
    <mergeCell ref="DD120:DQ120"/>
    <mergeCell ref="DR120:EG120"/>
    <mergeCell ref="EH120:EU120"/>
    <mergeCell ref="EV120:FK120"/>
    <mergeCell ref="A108:F108"/>
    <mergeCell ref="H108:AJ108"/>
    <mergeCell ref="A109:F109"/>
    <mergeCell ref="H109:AJ109"/>
    <mergeCell ref="AK109:AW110"/>
    <mergeCell ref="A121:F121"/>
    <mergeCell ref="EV93:FK93"/>
    <mergeCell ref="EH107:EU107"/>
    <mergeCell ref="EV107:FK107"/>
    <mergeCell ref="A106:F106"/>
    <mergeCell ref="H106:AJ106"/>
    <mergeCell ref="AK106:AW106"/>
    <mergeCell ref="AX106:BJ106"/>
    <mergeCell ref="BK106:BY106"/>
    <mergeCell ref="BZ106:CM106"/>
    <mergeCell ref="CN106:DC106"/>
    <mergeCell ref="DD106:DQ106"/>
    <mergeCell ref="DR106:EG106"/>
    <mergeCell ref="A107:F107"/>
    <mergeCell ref="H107:AJ107"/>
    <mergeCell ref="AK107:AW107"/>
    <mergeCell ref="AX107:BJ107"/>
    <mergeCell ref="BK107:BY107"/>
    <mergeCell ref="BZ107:CM107"/>
    <mergeCell ref="CN107:DC107"/>
    <mergeCell ref="DD107:DQ107"/>
    <mergeCell ref="DR107:EG107"/>
    <mergeCell ref="A96:F96"/>
    <mergeCell ref="H96:AJ96"/>
    <mergeCell ref="AK96:AW96"/>
    <mergeCell ref="AX96:BJ96"/>
    <mergeCell ref="BK96:BY96"/>
    <mergeCell ref="BZ96:CM96"/>
    <mergeCell ref="CN96:DC96"/>
    <mergeCell ref="DD96:DQ96"/>
    <mergeCell ref="DR96:EG96"/>
    <mergeCell ref="A94:F94"/>
    <mergeCell ref="H94:AJ94"/>
    <mergeCell ref="EH106:EU106"/>
    <mergeCell ref="EV106:FK106"/>
    <mergeCell ref="EH96:EU96"/>
    <mergeCell ref="EV96:FK96"/>
    <mergeCell ref="EH97:EU97"/>
    <mergeCell ref="EV97:FK97"/>
    <mergeCell ref="EH98:EU98"/>
    <mergeCell ref="EV98:FK98"/>
    <mergeCell ref="EH99:EU99"/>
    <mergeCell ref="EV99:FK99"/>
    <mergeCell ref="EH100:EU100"/>
    <mergeCell ref="EV100:FK100"/>
    <mergeCell ref="EH101:EU101"/>
    <mergeCell ref="EV101:FK101"/>
    <mergeCell ref="EH102:EU102"/>
    <mergeCell ref="EV102:FK102"/>
    <mergeCell ref="EH103:EU103"/>
    <mergeCell ref="EV103:FK103"/>
    <mergeCell ref="A104:F104"/>
    <mergeCell ref="H104:AJ104"/>
    <mergeCell ref="AK104:AW105"/>
    <mergeCell ref="AX104:BJ105"/>
    <mergeCell ref="BK104:BY104"/>
    <mergeCell ref="BZ104:CM104"/>
    <mergeCell ref="CN104:DC104"/>
    <mergeCell ref="DD104:DQ104"/>
    <mergeCell ref="DR104:EG104"/>
    <mergeCell ref="EH104:EU104"/>
    <mergeCell ref="EV104:FK104"/>
    <mergeCell ref="A105:F105"/>
    <mergeCell ref="H105:AJ105"/>
    <mergeCell ref="BK105:BY105"/>
    <mergeCell ref="BZ105:CM105"/>
    <mergeCell ref="CN105:DC105"/>
    <mergeCell ref="DD105:DQ105"/>
    <mergeCell ref="DR105:EG105"/>
    <mergeCell ref="EH105:EU105"/>
    <mergeCell ref="EV105:FK105"/>
    <mergeCell ref="A93:F93"/>
    <mergeCell ref="H93:AJ93"/>
    <mergeCell ref="EH91:EU91"/>
    <mergeCell ref="EV91:FK91"/>
    <mergeCell ref="A92:F92"/>
    <mergeCell ref="H92:AJ92"/>
    <mergeCell ref="AK92:AW92"/>
    <mergeCell ref="AX92:BJ92"/>
    <mergeCell ref="BK92:BY92"/>
    <mergeCell ref="BZ92:CM92"/>
    <mergeCell ref="CN92:DC92"/>
    <mergeCell ref="DD92:DQ92"/>
    <mergeCell ref="DR92:EG92"/>
    <mergeCell ref="EH92:EU92"/>
    <mergeCell ref="EV92:FK92"/>
    <mergeCell ref="A91:F91"/>
    <mergeCell ref="H91:AJ91"/>
    <mergeCell ref="AK91:AW91"/>
    <mergeCell ref="AX91:BJ91"/>
    <mergeCell ref="BK91:BY91"/>
    <mergeCell ref="BZ91:CM91"/>
    <mergeCell ref="CN91:DC91"/>
    <mergeCell ref="DD91:DQ91"/>
    <mergeCell ref="DR91:EG91"/>
    <mergeCell ref="AK93:AW93"/>
    <mergeCell ref="AX93:BJ93"/>
    <mergeCell ref="BK93:BY93"/>
    <mergeCell ref="BZ93:CM93"/>
    <mergeCell ref="CN93:DC93"/>
    <mergeCell ref="DD93:DQ93"/>
    <mergeCell ref="DR93:EG93"/>
    <mergeCell ref="EH93:EU93"/>
    <mergeCell ref="EH89:EU89"/>
    <mergeCell ref="EV89:FK89"/>
    <mergeCell ref="A90:F90"/>
    <mergeCell ref="H90:AJ90"/>
    <mergeCell ref="BK90:BY90"/>
    <mergeCell ref="BZ90:CM90"/>
    <mergeCell ref="CN90:DC90"/>
    <mergeCell ref="DD90:DQ90"/>
    <mergeCell ref="DR90:EG90"/>
    <mergeCell ref="EH90:EU90"/>
    <mergeCell ref="EV90:FK90"/>
    <mergeCell ref="A89:F89"/>
    <mergeCell ref="H89:AJ89"/>
    <mergeCell ref="AK89:AW90"/>
    <mergeCell ref="AX89:BJ90"/>
    <mergeCell ref="BK89:BY89"/>
    <mergeCell ref="BZ89:CM89"/>
    <mergeCell ref="CN89:DC89"/>
    <mergeCell ref="DD89:DQ89"/>
    <mergeCell ref="DR89:EG89"/>
    <mergeCell ref="A135:FK135"/>
    <mergeCell ref="A136:FK136"/>
    <mergeCell ref="A39:F39"/>
    <mergeCell ref="H39:AJ39"/>
    <mergeCell ref="AK39:AW40"/>
    <mergeCell ref="DE134:DQ134"/>
    <mergeCell ref="DR134:EC134"/>
    <mergeCell ref="BZ43:CM43"/>
    <mergeCell ref="CN43:DC43"/>
    <mergeCell ref="DD43:DQ43"/>
    <mergeCell ref="DR43:EG43"/>
    <mergeCell ref="EH43:EU43"/>
    <mergeCell ref="EV43:FK43"/>
    <mergeCell ref="CN42:DC42"/>
    <mergeCell ref="DD42:DQ42"/>
    <mergeCell ref="DR42:EG42"/>
    <mergeCell ref="EH42:EU42"/>
    <mergeCell ref="EV42:FK42"/>
    <mergeCell ref="A43:F43"/>
    <mergeCell ref="H43:AJ43"/>
    <mergeCell ref="AK43:AW43"/>
    <mergeCell ref="AX43:BJ43"/>
    <mergeCell ref="BK43:BY43"/>
    <mergeCell ref="DD41:DQ41"/>
    <mergeCell ref="DR41:EG41"/>
    <mergeCell ref="EH41:EU41"/>
    <mergeCell ref="EV41:FK41"/>
    <mergeCell ref="A42:F42"/>
    <mergeCell ref="H42:AJ42"/>
    <mergeCell ref="AK42:AW42"/>
    <mergeCell ref="AX42:BJ42"/>
    <mergeCell ref="BK42:BY42"/>
    <mergeCell ref="BZ42:CM42"/>
    <mergeCell ref="DR40:EG40"/>
    <mergeCell ref="EH40:EU40"/>
    <mergeCell ref="EV40:FK40"/>
    <mergeCell ref="A41:F41"/>
    <mergeCell ref="H41:AJ41"/>
    <mergeCell ref="AK41:AW41"/>
    <mergeCell ref="AX41:BJ41"/>
    <mergeCell ref="BK41:BY41"/>
    <mergeCell ref="BZ41:CM41"/>
    <mergeCell ref="CN41:DC41"/>
    <mergeCell ref="A40:F40"/>
    <mergeCell ref="H40:AJ40"/>
    <mergeCell ref="BK40:BY40"/>
    <mergeCell ref="BZ40:CM40"/>
    <mergeCell ref="CN40:DC40"/>
    <mergeCell ref="DD40:DQ40"/>
    <mergeCell ref="AX39:BJ40"/>
    <mergeCell ref="BK39:BY39"/>
    <mergeCell ref="BZ39:CM39"/>
    <mergeCell ref="CN39:DC39"/>
    <mergeCell ref="DD39:DQ39"/>
    <mergeCell ref="DR39:EG39"/>
    <mergeCell ref="EH39:EU39"/>
    <mergeCell ref="EV39:FK39"/>
    <mergeCell ref="BZ38:CM38"/>
    <mergeCell ref="CN38:DC38"/>
    <mergeCell ref="DD38:DQ38"/>
    <mergeCell ref="DR38:EG38"/>
    <mergeCell ref="EH38:EU38"/>
    <mergeCell ref="EV38:FK38"/>
    <mergeCell ref="A38:F38"/>
    <mergeCell ref="H38:AJ38"/>
    <mergeCell ref="AK38:AW38"/>
    <mergeCell ref="AX38:BJ38"/>
    <mergeCell ref="BK38:BY38"/>
    <mergeCell ref="DD36:DQ36"/>
    <mergeCell ref="DR36:EG36"/>
    <mergeCell ref="EH36:EU36"/>
    <mergeCell ref="EV36:FK36"/>
    <mergeCell ref="A37:F37"/>
    <mergeCell ref="H37:AJ37"/>
    <mergeCell ref="AK37:AW37"/>
    <mergeCell ref="AX37:BJ37"/>
    <mergeCell ref="BK37:BY37"/>
    <mergeCell ref="BZ37:CM37"/>
    <mergeCell ref="A36:F36"/>
    <mergeCell ref="H36:AJ36"/>
    <mergeCell ref="AK36:AW36"/>
    <mergeCell ref="AX36:BJ36"/>
    <mergeCell ref="BK36:BY36"/>
    <mergeCell ref="BZ36:CM36"/>
    <mergeCell ref="CN36:DC36"/>
    <mergeCell ref="CN37:DC37"/>
    <mergeCell ref="DD37:DQ37"/>
    <mergeCell ref="DR37:EG37"/>
    <mergeCell ref="EH37:EU37"/>
    <mergeCell ref="EV37:FK37"/>
    <mergeCell ref="CN33:DC33"/>
    <mergeCell ref="DD33:DQ33"/>
    <mergeCell ref="DR33:EG33"/>
    <mergeCell ref="EH33:EU33"/>
    <mergeCell ref="EV33:FK33"/>
    <mergeCell ref="A34:F34"/>
    <mergeCell ref="H34:AJ34"/>
    <mergeCell ref="AK34:AW35"/>
    <mergeCell ref="AX34:BJ35"/>
    <mergeCell ref="BK34:BY34"/>
    <mergeCell ref="A33:F33"/>
    <mergeCell ref="H33:AJ33"/>
    <mergeCell ref="AK33:AW33"/>
    <mergeCell ref="AX33:BJ33"/>
    <mergeCell ref="BK33:BY33"/>
    <mergeCell ref="BZ33:CM33"/>
    <mergeCell ref="A35:F35"/>
    <mergeCell ref="H35:AJ35"/>
    <mergeCell ref="BK35:BY35"/>
    <mergeCell ref="DR35:EG35"/>
    <mergeCell ref="EH35:EU35"/>
    <mergeCell ref="EV35:FK35"/>
    <mergeCell ref="EH34:EU34"/>
    <mergeCell ref="EV34:FK34"/>
    <mergeCell ref="BZ35:CM35"/>
    <mergeCell ref="CN35:DC35"/>
    <mergeCell ref="DD35:DQ35"/>
    <mergeCell ref="BZ34:CM34"/>
    <mergeCell ref="CN34:DC34"/>
    <mergeCell ref="DD34:DQ34"/>
    <mergeCell ref="DR34:EG34"/>
    <mergeCell ref="EH31:EU31"/>
    <mergeCell ref="EV31:FK31"/>
    <mergeCell ref="A32:F32"/>
    <mergeCell ref="H32:AJ32"/>
    <mergeCell ref="AK32:AW32"/>
    <mergeCell ref="AX32:BJ32"/>
    <mergeCell ref="BK32:BY32"/>
    <mergeCell ref="BZ32:CM32"/>
    <mergeCell ref="CN32:DC32"/>
    <mergeCell ref="DD32:DQ32"/>
    <mergeCell ref="DR32:EG32"/>
    <mergeCell ref="EH32:EU32"/>
    <mergeCell ref="EV32:FK32"/>
    <mergeCell ref="A31:F31"/>
    <mergeCell ref="H31:AJ31"/>
    <mergeCell ref="AK31:AW31"/>
    <mergeCell ref="AX31:BJ31"/>
    <mergeCell ref="BK31:BY31"/>
    <mergeCell ref="BZ31:CM31"/>
    <mergeCell ref="CN31:DC31"/>
    <mergeCell ref="DD31:DQ31"/>
    <mergeCell ref="DR31:EG31"/>
    <mergeCell ref="AX26:BJ26"/>
    <mergeCell ref="BK26:BY26"/>
    <mergeCell ref="BZ26:CM26"/>
    <mergeCell ref="CN26:DC26"/>
    <mergeCell ref="BZ28:CM28"/>
    <mergeCell ref="CN29:DC29"/>
    <mergeCell ref="DD29:DQ29"/>
    <mergeCell ref="DR29:EG29"/>
    <mergeCell ref="EH29:EU29"/>
    <mergeCell ref="EV29:FK29"/>
    <mergeCell ref="A30:F30"/>
    <mergeCell ref="H30:AJ30"/>
    <mergeCell ref="BK30:BY30"/>
    <mergeCell ref="BZ30:CM30"/>
    <mergeCell ref="CN30:DC30"/>
    <mergeCell ref="A29:F29"/>
    <mergeCell ref="H29:AJ29"/>
    <mergeCell ref="AK29:AW30"/>
    <mergeCell ref="AX29:BJ30"/>
    <mergeCell ref="BK29:BY29"/>
    <mergeCell ref="BZ29:CM29"/>
    <mergeCell ref="DD30:DQ30"/>
    <mergeCell ref="DR30:EG30"/>
    <mergeCell ref="EH30:EU30"/>
    <mergeCell ref="EV30:FK30"/>
    <mergeCell ref="CN25:DC25"/>
    <mergeCell ref="DD25:DQ25"/>
    <mergeCell ref="BZ24:CM24"/>
    <mergeCell ref="CN24:DC24"/>
    <mergeCell ref="DD24:DQ24"/>
    <mergeCell ref="DD28:DQ28"/>
    <mergeCell ref="DR28:EG28"/>
    <mergeCell ref="EH28:EU28"/>
    <mergeCell ref="EV28:FK28"/>
    <mergeCell ref="CN27:DC27"/>
    <mergeCell ref="DD27:DQ27"/>
    <mergeCell ref="DR27:EG27"/>
    <mergeCell ref="EH27:EU27"/>
    <mergeCell ref="EV27:FK27"/>
    <mergeCell ref="A28:F28"/>
    <mergeCell ref="H28:AJ28"/>
    <mergeCell ref="AK28:AW28"/>
    <mergeCell ref="AX28:BJ28"/>
    <mergeCell ref="BK28:BY28"/>
    <mergeCell ref="DD26:DQ26"/>
    <mergeCell ref="DR26:EG26"/>
    <mergeCell ref="EH26:EU26"/>
    <mergeCell ref="EV26:FK26"/>
    <mergeCell ref="A27:F27"/>
    <mergeCell ref="H27:AJ27"/>
    <mergeCell ref="AK27:AW27"/>
    <mergeCell ref="AX27:BJ27"/>
    <mergeCell ref="BK27:BY27"/>
    <mergeCell ref="BZ27:CM27"/>
    <mergeCell ref="A26:F26"/>
    <mergeCell ref="H26:AJ26"/>
    <mergeCell ref="AK26:AW26"/>
    <mergeCell ref="CN23:DC23"/>
    <mergeCell ref="DD23:DQ23"/>
    <mergeCell ref="DR23:EG23"/>
    <mergeCell ref="EH23:EU23"/>
    <mergeCell ref="EV23:FK23"/>
    <mergeCell ref="A23:F23"/>
    <mergeCell ref="H23:AJ23"/>
    <mergeCell ref="AK23:AW23"/>
    <mergeCell ref="AX23:BJ23"/>
    <mergeCell ref="BK23:BY23"/>
    <mergeCell ref="BZ23:CM23"/>
    <mergeCell ref="A22:F22"/>
    <mergeCell ref="H22:AJ22"/>
    <mergeCell ref="AK22:AW22"/>
    <mergeCell ref="AX22:BJ22"/>
    <mergeCell ref="BK22:BY22"/>
    <mergeCell ref="CN28:DC28"/>
    <mergeCell ref="DR24:EG24"/>
    <mergeCell ref="A24:F24"/>
    <mergeCell ref="H24:AJ24"/>
    <mergeCell ref="AK24:AW25"/>
    <mergeCell ref="AX24:BJ25"/>
    <mergeCell ref="BK24:BY24"/>
    <mergeCell ref="DR25:EG25"/>
    <mergeCell ref="EH25:EU25"/>
    <mergeCell ref="EV25:FK25"/>
    <mergeCell ref="EH24:EU24"/>
    <mergeCell ref="EV24:FK24"/>
    <mergeCell ref="A25:F25"/>
    <mergeCell ref="H25:AJ25"/>
    <mergeCell ref="BK25:BY25"/>
    <mergeCell ref="BZ25:CM25"/>
    <mergeCell ref="DD20:DQ20"/>
    <mergeCell ref="DR20:EG20"/>
    <mergeCell ref="EH20:EU20"/>
    <mergeCell ref="EV20:FK20"/>
    <mergeCell ref="A21:F21"/>
    <mergeCell ref="H21:AJ21"/>
    <mergeCell ref="AK21:AW21"/>
    <mergeCell ref="AX21:BJ21"/>
    <mergeCell ref="BK21:BY21"/>
    <mergeCell ref="BZ21:CM21"/>
    <mergeCell ref="BZ22:CM22"/>
    <mergeCell ref="CN22:DC22"/>
    <mergeCell ref="DD22:DQ22"/>
    <mergeCell ref="DR22:EG22"/>
    <mergeCell ref="EH22:EU22"/>
    <mergeCell ref="EV22:FK22"/>
    <mergeCell ref="CN21:DC21"/>
    <mergeCell ref="DD21:DQ21"/>
    <mergeCell ref="DR21:EG21"/>
    <mergeCell ref="EH21:EU21"/>
    <mergeCell ref="EV21:FK21"/>
    <mergeCell ref="CN19:DC19"/>
    <mergeCell ref="DD19:DQ19"/>
    <mergeCell ref="DR19:EG19"/>
    <mergeCell ref="EH19:EU19"/>
    <mergeCell ref="EV19:FK19"/>
    <mergeCell ref="A20:F20"/>
    <mergeCell ref="H20:AJ20"/>
    <mergeCell ref="BK20:BY20"/>
    <mergeCell ref="BZ20:CM20"/>
    <mergeCell ref="CN20:DC20"/>
    <mergeCell ref="A19:F19"/>
    <mergeCell ref="H19:AJ19"/>
    <mergeCell ref="AK19:AW20"/>
    <mergeCell ref="AX19:BJ20"/>
    <mergeCell ref="BK19:BY19"/>
    <mergeCell ref="BZ19:CM19"/>
    <mergeCell ref="EH16:EU16"/>
    <mergeCell ref="EV16:FK16"/>
    <mergeCell ref="CN18:DC18"/>
    <mergeCell ref="DD18:DQ18"/>
    <mergeCell ref="DR18:EG18"/>
    <mergeCell ref="EH18:EU18"/>
    <mergeCell ref="EV18:FK18"/>
    <mergeCell ref="A18:F18"/>
    <mergeCell ref="H18:AJ18"/>
    <mergeCell ref="AK18:AW18"/>
    <mergeCell ref="AX18:BJ18"/>
    <mergeCell ref="BK18:BY18"/>
    <mergeCell ref="BZ18:CM18"/>
    <mergeCell ref="A17:F17"/>
    <mergeCell ref="H17:AJ17"/>
    <mergeCell ref="AK17:AW17"/>
    <mergeCell ref="AX17:BJ17"/>
    <mergeCell ref="BK17:BY17"/>
    <mergeCell ref="DD15:DQ15"/>
    <mergeCell ref="DR15:EG15"/>
    <mergeCell ref="EH15:EU15"/>
    <mergeCell ref="EV15:FK15"/>
    <mergeCell ref="A16:F16"/>
    <mergeCell ref="H16:AJ16"/>
    <mergeCell ref="AK16:AW16"/>
    <mergeCell ref="AX16:BJ16"/>
    <mergeCell ref="BK16:BY16"/>
    <mergeCell ref="BZ16:CM16"/>
    <mergeCell ref="BZ17:CM17"/>
    <mergeCell ref="CN17:DC17"/>
    <mergeCell ref="DD17:DQ17"/>
    <mergeCell ref="DR17:EG17"/>
    <mergeCell ref="EH17:EU17"/>
    <mergeCell ref="EV17:FK17"/>
    <mergeCell ref="CN16:DC16"/>
    <mergeCell ref="DD16:DQ16"/>
    <mergeCell ref="DR16:EG16"/>
    <mergeCell ref="CN14:DC14"/>
    <mergeCell ref="DD14:DQ14"/>
    <mergeCell ref="DR14:EG14"/>
    <mergeCell ref="EH14:EU14"/>
    <mergeCell ref="EV14:FK14"/>
    <mergeCell ref="A15:F15"/>
    <mergeCell ref="H15:AJ15"/>
    <mergeCell ref="BK15:BY15"/>
    <mergeCell ref="BZ15:CM15"/>
    <mergeCell ref="CN15:DC15"/>
    <mergeCell ref="A14:F14"/>
    <mergeCell ref="H14:AJ14"/>
    <mergeCell ref="AK14:AW15"/>
    <mergeCell ref="AX14:BJ15"/>
    <mergeCell ref="BK14:BY14"/>
    <mergeCell ref="BZ14:CM14"/>
    <mergeCell ref="EH11:EU11"/>
    <mergeCell ref="EV11:FK11"/>
    <mergeCell ref="CN13:DC13"/>
    <mergeCell ref="DD13:DQ13"/>
    <mergeCell ref="DR13:EG13"/>
    <mergeCell ref="EH13:EU13"/>
    <mergeCell ref="EV13:FK13"/>
    <mergeCell ref="A13:F13"/>
    <mergeCell ref="H13:AJ13"/>
    <mergeCell ref="AK13:AW13"/>
    <mergeCell ref="AX13:BJ13"/>
    <mergeCell ref="BK13:BY13"/>
    <mergeCell ref="BZ13:CM13"/>
    <mergeCell ref="A12:F12"/>
    <mergeCell ref="H12:AJ12"/>
    <mergeCell ref="AK12:AW12"/>
    <mergeCell ref="AX12:BJ12"/>
    <mergeCell ref="BK12:BY12"/>
    <mergeCell ref="DD10:DQ10"/>
    <mergeCell ref="DR10:EG10"/>
    <mergeCell ref="EH10:EU10"/>
    <mergeCell ref="EV10:FK10"/>
    <mergeCell ref="A11:F11"/>
    <mergeCell ref="H11:AJ11"/>
    <mergeCell ref="AK11:AW11"/>
    <mergeCell ref="AX11:BJ11"/>
    <mergeCell ref="BK11:BY11"/>
    <mergeCell ref="BZ11:CM11"/>
    <mergeCell ref="BZ12:CM12"/>
    <mergeCell ref="CN12:DC12"/>
    <mergeCell ref="DD12:DQ12"/>
    <mergeCell ref="DR12:EG12"/>
    <mergeCell ref="EH12:EU12"/>
    <mergeCell ref="EV12:FK12"/>
    <mergeCell ref="CN11:DC11"/>
    <mergeCell ref="DD11:DQ11"/>
    <mergeCell ref="DR11:EG11"/>
    <mergeCell ref="CN9:DC9"/>
    <mergeCell ref="DD9:DQ9"/>
    <mergeCell ref="DR9:EG9"/>
    <mergeCell ref="EH9:EU9"/>
    <mergeCell ref="EV9:FK9"/>
    <mergeCell ref="A10:F10"/>
    <mergeCell ref="H10:AJ10"/>
    <mergeCell ref="BK10:BY10"/>
    <mergeCell ref="BZ10:CM10"/>
    <mergeCell ref="CN10:DC10"/>
    <mergeCell ref="A9:F9"/>
    <mergeCell ref="H9:AJ9"/>
    <mergeCell ref="AK9:AW10"/>
    <mergeCell ref="AX9:BJ10"/>
    <mergeCell ref="BK9:BY9"/>
    <mergeCell ref="BZ9:CM9"/>
    <mergeCell ref="DD6:EG6"/>
    <mergeCell ref="BZ7:CM7"/>
    <mergeCell ref="CN7:DC7"/>
    <mergeCell ref="DD7:DQ7"/>
    <mergeCell ref="DR7:EG7"/>
    <mergeCell ref="EH7:EU7"/>
    <mergeCell ref="DT3:EH3"/>
    <mergeCell ref="A5:F7"/>
    <mergeCell ref="G5:AJ7"/>
    <mergeCell ref="AK5:BJ5"/>
    <mergeCell ref="BK5:BY7"/>
    <mergeCell ref="BZ5:EG5"/>
    <mergeCell ref="EH5:FK6"/>
    <mergeCell ref="AK6:AW7"/>
    <mergeCell ref="AX6:BJ7"/>
    <mergeCell ref="BZ6:DC6"/>
    <mergeCell ref="EH8:EU8"/>
    <mergeCell ref="EV8:FK8"/>
    <mergeCell ref="EV7:FK7"/>
    <mergeCell ref="A8:F8"/>
    <mergeCell ref="G8:AJ8"/>
    <mergeCell ref="AK8:AW8"/>
    <mergeCell ref="AX8:BJ8"/>
    <mergeCell ref="BK8:BY8"/>
    <mergeCell ref="BZ8:CM8"/>
    <mergeCell ref="CN8:DC8"/>
    <mergeCell ref="DD8:DQ8"/>
    <mergeCell ref="DR8:EG8"/>
    <mergeCell ref="EV109:FK109"/>
    <mergeCell ref="A110:F110"/>
    <mergeCell ref="H110:AJ110"/>
    <mergeCell ref="BK110:BY110"/>
    <mergeCell ref="BZ110:CM110"/>
    <mergeCell ref="CN110:DC110"/>
    <mergeCell ref="DD110:DQ110"/>
    <mergeCell ref="DR110:EG110"/>
    <mergeCell ref="EH110:EU110"/>
    <mergeCell ref="EV110:FK110"/>
    <mergeCell ref="A111:F111"/>
    <mergeCell ref="H111:AJ111"/>
    <mergeCell ref="AK111:AW111"/>
    <mergeCell ref="AX111:BJ111"/>
    <mergeCell ref="BK111:BY111"/>
    <mergeCell ref="BZ111:CM111"/>
    <mergeCell ref="CN111:DC111"/>
    <mergeCell ref="DD111:DQ111"/>
    <mergeCell ref="DR111:EG111"/>
    <mergeCell ref="EH111:EU111"/>
    <mergeCell ref="EV111:FK111"/>
    <mergeCell ref="DR112:EG112"/>
    <mergeCell ref="EH112:EU112"/>
    <mergeCell ref="EV112:FK112"/>
    <mergeCell ref="A113:F113"/>
    <mergeCell ref="H113:AJ113"/>
    <mergeCell ref="AK113:AW113"/>
    <mergeCell ref="AX113:BJ113"/>
    <mergeCell ref="BK113:BY113"/>
    <mergeCell ref="BZ113:CM113"/>
    <mergeCell ref="CN113:DC113"/>
    <mergeCell ref="DD113:DQ113"/>
    <mergeCell ref="DR113:EG113"/>
    <mergeCell ref="EH113:EU113"/>
    <mergeCell ref="EV113:FK113"/>
    <mergeCell ref="A114:F114"/>
    <mergeCell ref="H114:AJ114"/>
    <mergeCell ref="AK114:AW115"/>
    <mergeCell ref="AX114:BJ115"/>
    <mergeCell ref="BK114:BY114"/>
    <mergeCell ref="BZ114:CM114"/>
    <mergeCell ref="CN114:DC114"/>
    <mergeCell ref="DD114:DQ114"/>
    <mergeCell ref="DR114:EG114"/>
    <mergeCell ref="EH114:EU114"/>
    <mergeCell ref="EV114:FK114"/>
    <mergeCell ref="A115:F115"/>
    <mergeCell ref="H115:AJ115"/>
    <mergeCell ref="BK115:BY115"/>
    <mergeCell ref="BZ115:CM115"/>
    <mergeCell ref="CN115:DC115"/>
    <mergeCell ref="DD115:DQ115"/>
    <mergeCell ref="DR115:EG115"/>
    <mergeCell ref="EH115:EU115"/>
    <mergeCell ref="EV115:FK115"/>
    <mergeCell ref="A116:F116"/>
    <mergeCell ref="H116:AJ116"/>
    <mergeCell ref="AK116:AW116"/>
    <mergeCell ref="AX116:BJ116"/>
    <mergeCell ref="BK116:BY116"/>
    <mergeCell ref="BZ116:CM116"/>
    <mergeCell ref="CN116:DC116"/>
    <mergeCell ref="DD116:DQ116"/>
    <mergeCell ref="DR116:EG116"/>
    <mergeCell ref="EH116:EU116"/>
    <mergeCell ref="EV116:FK116"/>
    <mergeCell ref="A117:F117"/>
    <mergeCell ref="H117:AJ117"/>
    <mergeCell ref="AK117:AW117"/>
    <mergeCell ref="AX117:BJ117"/>
    <mergeCell ref="BK117:BY117"/>
    <mergeCell ref="BZ117:CM117"/>
    <mergeCell ref="CN117:DC117"/>
    <mergeCell ref="DD117:DQ117"/>
    <mergeCell ref="DR117:EG117"/>
    <mergeCell ref="EH117:EU117"/>
    <mergeCell ref="EV117:FK117"/>
    <mergeCell ref="A118:F118"/>
    <mergeCell ref="H118:AJ118"/>
    <mergeCell ref="AK118:AW118"/>
    <mergeCell ref="AX118:BJ118"/>
    <mergeCell ref="BK118:BY118"/>
    <mergeCell ref="BZ118:CM118"/>
    <mergeCell ref="CN118:DC118"/>
    <mergeCell ref="DD118:DQ118"/>
    <mergeCell ref="DR118:EG118"/>
    <mergeCell ref="EH118:EU118"/>
    <mergeCell ref="EV118:FK118"/>
    <mergeCell ref="A124:F124"/>
    <mergeCell ref="H124:AJ124"/>
    <mergeCell ref="AK124:AW125"/>
    <mergeCell ref="AX124:BJ125"/>
    <mergeCell ref="BK124:BY124"/>
    <mergeCell ref="BZ124:CM124"/>
    <mergeCell ref="CN124:DC124"/>
    <mergeCell ref="DD124:DQ124"/>
    <mergeCell ref="DR124:EG124"/>
    <mergeCell ref="EH124:EU124"/>
    <mergeCell ref="EV124:FK124"/>
    <mergeCell ref="A125:F125"/>
    <mergeCell ref="H125:AJ125"/>
    <mergeCell ref="BK125:BY125"/>
    <mergeCell ref="BZ125:CM125"/>
    <mergeCell ref="CN125:DC125"/>
    <mergeCell ref="DD125:DQ125"/>
    <mergeCell ref="DR125:EG125"/>
    <mergeCell ref="EH125:EU125"/>
    <mergeCell ref="EV125:FK125"/>
    <mergeCell ref="EV123:FK123"/>
    <mergeCell ref="A126:F126"/>
    <mergeCell ref="H126:AJ126"/>
    <mergeCell ref="AK126:AW126"/>
    <mergeCell ref="AX126:BJ126"/>
    <mergeCell ref="BK126:BY126"/>
    <mergeCell ref="BZ126:CM126"/>
    <mergeCell ref="CN126:DC126"/>
    <mergeCell ref="DD126:DQ126"/>
    <mergeCell ref="DR126:EG126"/>
    <mergeCell ref="EH126:EU126"/>
    <mergeCell ref="EV126:FK126"/>
    <mergeCell ref="A127:F127"/>
    <mergeCell ref="H127:AJ127"/>
    <mergeCell ref="AK127:AW127"/>
    <mergeCell ref="AX127:BJ127"/>
    <mergeCell ref="BK127:BY127"/>
    <mergeCell ref="BZ127:CM127"/>
    <mergeCell ref="CN127:DC127"/>
    <mergeCell ref="DD127:DQ127"/>
    <mergeCell ref="DR127:EG127"/>
    <mergeCell ref="EH127:EU127"/>
    <mergeCell ref="EV127:FK127"/>
    <mergeCell ref="EV132:FK132"/>
    <mergeCell ref="A128:F128"/>
    <mergeCell ref="H128:AJ128"/>
    <mergeCell ref="AK128:AW128"/>
    <mergeCell ref="AX128:BJ128"/>
    <mergeCell ref="BK128:BY128"/>
    <mergeCell ref="BZ128:CM128"/>
    <mergeCell ref="CN128:DC128"/>
    <mergeCell ref="DD128:DQ128"/>
    <mergeCell ref="DR128:EG128"/>
    <mergeCell ref="EH128:EU128"/>
    <mergeCell ref="EV128:FK128"/>
    <mergeCell ref="A129:F129"/>
    <mergeCell ref="H129:AJ129"/>
    <mergeCell ref="AK129:AW130"/>
    <mergeCell ref="AX129:BJ130"/>
    <mergeCell ref="BK129:BY129"/>
    <mergeCell ref="BZ129:CM129"/>
    <mergeCell ref="CN129:DC129"/>
    <mergeCell ref="DD129:DQ129"/>
    <mergeCell ref="DR129:EG129"/>
    <mergeCell ref="EH129:EU129"/>
    <mergeCell ref="EV129:FK129"/>
    <mergeCell ref="A130:F130"/>
    <mergeCell ref="H130:AJ130"/>
    <mergeCell ref="BK130:BY130"/>
    <mergeCell ref="BZ130:CM130"/>
    <mergeCell ref="CN130:DC130"/>
    <mergeCell ref="DD130:DQ130"/>
    <mergeCell ref="DR130:EG130"/>
    <mergeCell ref="EH130:EU130"/>
    <mergeCell ref="EV130:FK130"/>
    <mergeCell ref="A133:F133"/>
    <mergeCell ref="H133:AJ133"/>
    <mergeCell ref="AK133:AW133"/>
    <mergeCell ref="AX133:BJ133"/>
    <mergeCell ref="BK133:BY133"/>
    <mergeCell ref="BZ133:CM133"/>
    <mergeCell ref="CN133:DC133"/>
    <mergeCell ref="DD133:DQ133"/>
    <mergeCell ref="DR133:EG133"/>
    <mergeCell ref="EH133:EU133"/>
    <mergeCell ref="EV133:FK133"/>
    <mergeCell ref="A131:F131"/>
    <mergeCell ref="H131:AJ131"/>
    <mergeCell ref="AK131:AW131"/>
    <mergeCell ref="AX131:BJ131"/>
    <mergeCell ref="BK131:BY131"/>
    <mergeCell ref="BZ131:CM131"/>
    <mergeCell ref="CN131:DC131"/>
    <mergeCell ref="DD131:DQ131"/>
    <mergeCell ref="DR131:EG131"/>
    <mergeCell ref="EH131:EU131"/>
    <mergeCell ref="EV131:FK131"/>
    <mergeCell ref="A132:F132"/>
    <mergeCell ref="H132:AJ132"/>
    <mergeCell ref="AK132:AW132"/>
    <mergeCell ref="AX132:BJ132"/>
    <mergeCell ref="BK132:BY132"/>
    <mergeCell ref="BZ132:CM132"/>
    <mergeCell ref="CN132:DC132"/>
    <mergeCell ref="DD132:DQ132"/>
    <mergeCell ref="DR132:EG132"/>
    <mergeCell ref="EH132:EU132"/>
  </mergeCells>
  <pageMargins left="0.39370078740157483" right="0.31496062992125984" top="0.41" bottom="0.39370078740157483" header="0.19685039370078741" footer="0.19685039370078741"/>
  <pageSetup paperSize="9" scale="80" fitToHeight="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3 - г</vt:lpstr>
      <vt:lpstr>'Форма 3 - г'!Область_печати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Кухарчук Екатерина Николаевна</cp:lastModifiedBy>
  <cp:lastPrinted>2014-03-26T13:08:37Z</cp:lastPrinted>
  <dcterms:created xsi:type="dcterms:W3CDTF">2011-01-28T08:18:11Z</dcterms:created>
  <dcterms:modified xsi:type="dcterms:W3CDTF">2022-06-07T13:03:53Z</dcterms:modified>
</cp:coreProperties>
</file>